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na\Desktop\DOC FAPS\FPPS RPPS\FAPS 2021\"/>
    </mc:Choice>
  </mc:AlternateContent>
  <bookViews>
    <workbookView xWindow="0" yWindow="0" windowWidth="216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4" i="1"/>
  <c r="C15" i="1"/>
  <c r="C13" i="1"/>
  <c r="P2" i="1" l="1"/>
  <c r="C8" i="1"/>
  <c r="C16" i="1"/>
  <c r="C6" i="1"/>
  <c r="C12" i="1"/>
  <c r="Q19" i="1" l="1"/>
  <c r="C10" i="1"/>
  <c r="M17" i="1" l="1"/>
  <c r="C17" i="1"/>
  <c r="L4" i="1" l="1"/>
  <c r="P17" i="1" l="1"/>
  <c r="Q17" i="1" s="1"/>
  <c r="B18" i="1" l="1"/>
  <c r="B20" i="1" s="1"/>
  <c r="O18" i="1"/>
  <c r="N18" i="1"/>
  <c r="M18" i="1"/>
  <c r="K18" i="1"/>
  <c r="J18" i="1"/>
  <c r="I18" i="1"/>
  <c r="H18" i="1"/>
  <c r="G18" i="1"/>
  <c r="F18" i="1"/>
  <c r="E18" i="1"/>
  <c r="D18" i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C18" i="1"/>
  <c r="P9" i="1"/>
  <c r="Q9" i="1" s="1"/>
  <c r="P8" i="1"/>
  <c r="Q8" i="1" s="1"/>
  <c r="P7" i="1"/>
  <c r="Q7" i="1" s="1"/>
  <c r="P6" i="1"/>
  <c r="Q6" i="1" s="1"/>
  <c r="P5" i="1"/>
  <c r="Q5" i="1" s="1"/>
  <c r="P3" i="1"/>
  <c r="Q3" i="1" s="1"/>
  <c r="Q2" i="1" l="1"/>
  <c r="L18" i="1"/>
  <c r="P4" i="1"/>
  <c r="Q4" i="1" s="1"/>
  <c r="P18" i="1" l="1"/>
  <c r="Q18" i="1" s="1"/>
  <c r="Q20" i="1" s="1"/>
</calcChain>
</file>

<file path=xl/sharedStrings.xml><?xml version="1.0" encoding="utf-8"?>
<sst xmlns="http://schemas.openxmlformats.org/spreadsheetml/2006/main" count="24" uniqueCount="24">
  <si>
    <t>Aplicação</t>
  </si>
  <si>
    <t>Saldo 31/12/19</t>
  </si>
  <si>
    <t>Resgate/Aplicação</t>
  </si>
  <si>
    <t>Total rendimento ano</t>
  </si>
  <si>
    <t>SALDO CONTA</t>
  </si>
  <si>
    <t>Caixa IRFM - 1</t>
  </si>
  <si>
    <t>Caixa FI TP RF</t>
  </si>
  <si>
    <t>Caixa Fic Ações</t>
  </si>
  <si>
    <t>BB IMA B</t>
  </si>
  <si>
    <t>BB Ações Gov.</t>
  </si>
  <si>
    <t>BB IDKA 2</t>
  </si>
  <si>
    <t>BBPerfil</t>
  </si>
  <si>
    <t>BB IRFM</t>
  </si>
  <si>
    <t>Banrisul Patrimonial</t>
  </si>
  <si>
    <t>Caixa IPCA XVI</t>
  </si>
  <si>
    <t>Ban Foco IDKA IPCA</t>
  </si>
  <si>
    <t xml:space="preserve">Ban. Foco IRFM I </t>
  </si>
  <si>
    <t>BB IMA B 5</t>
  </si>
  <si>
    <t>Banrisul Absoluto</t>
  </si>
  <si>
    <t>BB Prev IRF-M1</t>
  </si>
  <si>
    <t>Total</t>
  </si>
  <si>
    <t>BB</t>
  </si>
  <si>
    <t>BANRISUL</t>
  </si>
  <si>
    <t>BOVA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</si>
</sst>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Helvetica"/>
    </font>
    <font>
      <sz val="8"/>
      <color theme="1"/>
      <name val="Arial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44" fontId="3" fillId="0" borderId="1" xfId="2" applyFont="1" applyBorder="1"/>
    <xf numFmtId="44" fontId="3" fillId="0" borderId="1" xfId="2" applyFont="1" applyBorder="1" applyAlignment="1">
      <alignment horizontal="right"/>
    </xf>
    <xf numFmtId="43" fontId="3" fillId="0" borderId="0" xfId="1" applyFont="1"/>
    <xf numFmtId="4" fontId="3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44" fontId="4" fillId="0" borderId="1" xfId="2" applyFont="1" applyBorder="1" applyAlignment="1">
      <alignment vertical="center" wrapText="1"/>
    </xf>
    <xf numFmtId="43" fontId="3" fillId="0" borderId="0" xfId="1" applyFont="1" applyBorder="1"/>
    <xf numFmtId="44" fontId="5" fillId="0" borderId="1" xfId="2" applyFont="1" applyBorder="1"/>
    <xf numFmtId="43" fontId="5" fillId="0" borderId="0" xfId="1" applyFont="1"/>
    <xf numFmtId="4" fontId="3" fillId="0" borderId="1" xfId="0" applyNumberFormat="1" applyFont="1" applyBorder="1"/>
    <xf numFmtId="4" fontId="3" fillId="0" borderId="0" xfId="0" applyNumberFormat="1" applyFont="1"/>
    <xf numFmtId="43" fontId="3" fillId="0" borderId="0" xfId="0" applyNumberFormat="1" applyFont="1"/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7" fontId="3" fillId="0" borderId="0" xfId="0" applyNumberFormat="1" applyFont="1" applyBorder="1"/>
    <xf numFmtId="0" fontId="3" fillId="0" borderId="0" xfId="0" applyFont="1" applyFill="1" applyBorder="1"/>
    <xf numFmtId="164" fontId="6" fillId="0" borderId="0" xfId="0" applyNumberFormat="1" applyFont="1" applyBorder="1"/>
    <xf numFmtId="10" fontId="3" fillId="0" borderId="0" xfId="0" applyNumberFormat="1" applyFont="1" applyBorder="1"/>
    <xf numFmtId="43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/>
    <xf numFmtId="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4" fontId="3" fillId="2" borderId="1" xfId="2" applyFont="1" applyFill="1" applyBorder="1"/>
    <xf numFmtId="44" fontId="3" fillId="0" borderId="0" xfId="0" applyNumberFormat="1" applyFont="1" applyBorder="1"/>
    <xf numFmtId="44" fontId="3" fillId="0" borderId="1" xfId="2" applyFont="1" applyFill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abSelected="1" topLeftCell="C1" zoomScale="106" zoomScaleNormal="106" workbookViewId="0">
      <selection activeCell="O5" sqref="O5"/>
    </sheetView>
  </sheetViews>
  <sheetFormatPr defaultRowHeight="11.25" x14ac:dyDescent="0.2"/>
  <cols>
    <col min="1" max="1" width="18.140625" style="7" bestFit="1" customWidth="1"/>
    <col min="2" max="3" width="14.42578125" style="7" bestFit="1" customWidth="1"/>
    <col min="4" max="4" width="11.28515625" style="7" bestFit="1" customWidth="1"/>
    <col min="5" max="5" width="11.85546875" style="7" bestFit="1" customWidth="1"/>
    <col min="6" max="6" width="12.7109375" style="7" bestFit="1" customWidth="1"/>
    <col min="7" max="8" width="11.85546875" style="7" bestFit="1" customWidth="1"/>
    <col min="9" max="9" width="11.28515625" style="7" bestFit="1" customWidth="1"/>
    <col min="10" max="12" width="11.85546875" style="7" bestFit="1" customWidth="1"/>
    <col min="13" max="13" width="11.28515625" style="7" bestFit="1" customWidth="1"/>
    <col min="14" max="14" width="12.140625" style="7" bestFit="1" customWidth="1"/>
    <col min="15" max="15" width="11.28515625" style="7" bestFit="1" customWidth="1"/>
    <col min="16" max="16" width="12.7109375" style="7" bestFit="1" customWidth="1"/>
    <col min="17" max="17" width="15.140625" style="7" bestFit="1" customWidth="1"/>
    <col min="18" max="18" width="22.42578125" style="7" customWidth="1"/>
    <col min="19" max="19" width="5.5703125" style="7" customWidth="1"/>
    <col min="20" max="20" width="17.42578125" style="7" customWidth="1"/>
    <col min="21" max="21" width="4.5703125" style="7" customWidth="1"/>
    <col min="22" max="22" width="7.140625" style="7" customWidth="1"/>
    <col min="23" max="23" width="7" style="7" customWidth="1"/>
    <col min="24" max="24" width="13.42578125" style="7" customWidth="1"/>
    <col min="25" max="256" width="9.140625" style="7"/>
    <col min="257" max="257" width="18.140625" style="7" bestFit="1" customWidth="1"/>
    <col min="258" max="259" width="14.42578125" style="7" bestFit="1" customWidth="1"/>
    <col min="260" max="260" width="11.28515625" style="7" bestFit="1" customWidth="1"/>
    <col min="261" max="261" width="11.85546875" style="7" bestFit="1" customWidth="1"/>
    <col min="262" max="262" width="12.7109375" style="7" bestFit="1" customWidth="1"/>
    <col min="263" max="266" width="11.28515625" style="7" bestFit="1" customWidth="1"/>
    <col min="267" max="268" width="11.85546875" style="7" bestFit="1" customWidth="1"/>
    <col min="269" max="269" width="12.28515625" style="7" bestFit="1" customWidth="1"/>
    <col min="270" max="270" width="11.28515625" style="7" bestFit="1" customWidth="1"/>
    <col min="271" max="271" width="12.140625" style="7" bestFit="1" customWidth="1"/>
    <col min="272" max="272" width="12.7109375" style="7" bestFit="1" customWidth="1"/>
    <col min="273" max="273" width="14.42578125" style="7" bestFit="1" customWidth="1"/>
    <col min="274" max="274" width="22.42578125" style="7" customWidth="1"/>
    <col min="275" max="275" width="5.5703125" style="7" customWidth="1"/>
    <col min="276" max="276" width="17.42578125" style="7" customWidth="1"/>
    <col min="277" max="277" width="4.5703125" style="7" customWidth="1"/>
    <col min="278" max="278" width="7.140625" style="7" customWidth="1"/>
    <col min="279" max="279" width="7" style="7" customWidth="1"/>
    <col min="280" max="280" width="13.42578125" style="7" customWidth="1"/>
    <col min="281" max="512" width="9.140625" style="7"/>
    <col min="513" max="513" width="18.140625" style="7" bestFit="1" customWidth="1"/>
    <col min="514" max="515" width="14.42578125" style="7" bestFit="1" customWidth="1"/>
    <col min="516" max="516" width="11.28515625" style="7" bestFit="1" customWidth="1"/>
    <col min="517" max="517" width="11.85546875" style="7" bestFit="1" customWidth="1"/>
    <col min="518" max="518" width="12.7109375" style="7" bestFit="1" customWidth="1"/>
    <col min="519" max="522" width="11.28515625" style="7" bestFit="1" customWidth="1"/>
    <col min="523" max="524" width="11.85546875" style="7" bestFit="1" customWidth="1"/>
    <col min="525" max="525" width="12.28515625" style="7" bestFit="1" customWidth="1"/>
    <col min="526" max="526" width="11.28515625" style="7" bestFit="1" customWidth="1"/>
    <col min="527" max="527" width="12.140625" style="7" bestFit="1" customWidth="1"/>
    <col min="528" max="528" width="12.7109375" style="7" bestFit="1" customWidth="1"/>
    <col min="529" max="529" width="14.42578125" style="7" bestFit="1" customWidth="1"/>
    <col min="530" max="530" width="22.42578125" style="7" customWidth="1"/>
    <col min="531" max="531" width="5.5703125" style="7" customWidth="1"/>
    <col min="532" max="532" width="17.42578125" style="7" customWidth="1"/>
    <col min="533" max="533" width="4.5703125" style="7" customWidth="1"/>
    <col min="534" max="534" width="7.140625" style="7" customWidth="1"/>
    <col min="535" max="535" width="7" style="7" customWidth="1"/>
    <col min="536" max="536" width="13.42578125" style="7" customWidth="1"/>
    <col min="537" max="768" width="9.140625" style="7"/>
    <col min="769" max="769" width="18.140625" style="7" bestFit="1" customWidth="1"/>
    <col min="770" max="771" width="14.42578125" style="7" bestFit="1" customWidth="1"/>
    <col min="772" max="772" width="11.28515625" style="7" bestFit="1" customWidth="1"/>
    <col min="773" max="773" width="11.85546875" style="7" bestFit="1" customWidth="1"/>
    <col min="774" max="774" width="12.7109375" style="7" bestFit="1" customWidth="1"/>
    <col min="775" max="778" width="11.28515625" style="7" bestFit="1" customWidth="1"/>
    <col min="779" max="780" width="11.85546875" style="7" bestFit="1" customWidth="1"/>
    <col min="781" max="781" width="12.28515625" style="7" bestFit="1" customWidth="1"/>
    <col min="782" max="782" width="11.28515625" style="7" bestFit="1" customWidth="1"/>
    <col min="783" max="783" width="12.140625" style="7" bestFit="1" customWidth="1"/>
    <col min="784" max="784" width="12.7109375" style="7" bestFit="1" customWidth="1"/>
    <col min="785" max="785" width="14.42578125" style="7" bestFit="1" customWidth="1"/>
    <col min="786" max="786" width="22.42578125" style="7" customWidth="1"/>
    <col min="787" max="787" width="5.5703125" style="7" customWidth="1"/>
    <col min="788" max="788" width="17.42578125" style="7" customWidth="1"/>
    <col min="789" max="789" width="4.5703125" style="7" customWidth="1"/>
    <col min="790" max="790" width="7.140625" style="7" customWidth="1"/>
    <col min="791" max="791" width="7" style="7" customWidth="1"/>
    <col min="792" max="792" width="13.42578125" style="7" customWidth="1"/>
    <col min="793" max="1024" width="9.140625" style="7"/>
    <col min="1025" max="1025" width="18.140625" style="7" bestFit="1" customWidth="1"/>
    <col min="1026" max="1027" width="14.42578125" style="7" bestFit="1" customWidth="1"/>
    <col min="1028" max="1028" width="11.28515625" style="7" bestFit="1" customWidth="1"/>
    <col min="1029" max="1029" width="11.85546875" style="7" bestFit="1" customWidth="1"/>
    <col min="1030" max="1030" width="12.7109375" style="7" bestFit="1" customWidth="1"/>
    <col min="1031" max="1034" width="11.28515625" style="7" bestFit="1" customWidth="1"/>
    <col min="1035" max="1036" width="11.85546875" style="7" bestFit="1" customWidth="1"/>
    <col min="1037" max="1037" width="12.28515625" style="7" bestFit="1" customWidth="1"/>
    <col min="1038" max="1038" width="11.28515625" style="7" bestFit="1" customWidth="1"/>
    <col min="1039" max="1039" width="12.140625" style="7" bestFit="1" customWidth="1"/>
    <col min="1040" max="1040" width="12.7109375" style="7" bestFit="1" customWidth="1"/>
    <col min="1041" max="1041" width="14.42578125" style="7" bestFit="1" customWidth="1"/>
    <col min="1042" max="1042" width="22.42578125" style="7" customWidth="1"/>
    <col min="1043" max="1043" width="5.5703125" style="7" customWidth="1"/>
    <col min="1044" max="1044" width="17.42578125" style="7" customWidth="1"/>
    <col min="1045" max="1045" width="4.5703125" style="7" customWidth="1"/>
    <col min="1046" max="1046" width="7.140625" style="7" customWidth="1"/>
    <col min="1047" max="1047" width="7" style="7" customWidth="1"/>
    <col min="1048" max="1048" width="13.42578125" style="7" customWidth="1"/>
    <col min="1049" max="1280" width="9.140625" style="7"/>
    <col min="1281" max="1281" width="18.140625" style="7" bestFit="1" customWidth="1"/>
    <col min="1282" max="1283" width="14.42578125" style="7" bestFit="1" customWidth="1"/>
    <col min="1284" max="1284" width="11.28515625" style="7" bestFit="1" customWidth="1"/>
    <col min="1285" max="1285" width="11.85546875" style="7" bestFit="1" customWidth="1"/>
    <col min="1286" max="1286" width="12.7109375" style="7" bestFit="1" customWidth="1"/>
    <col min="1287" max="1290" width="11.28515625" style="7" bestFit="1" customWidth="1"/>
    <col min="1291" max="1292" width="11.85546875" style="7" bestFit="1" customWidth="1"/>
    <col min="1293" max="1293" width="12.28515625" style="7" bestFit="1" customWidth="1"/>
    <col min="1294" max="1294" width="11.28515625" style="7" bestFit="1" customWidth="1"/>
    <col min="1295" max="1295" width="12.140625" style="7" bestFit="1" customWidth="1"/>
    <col min="1296" max="1296" width="12.7109375" style="7" bestFit="1" customWidth="1"/>
    <col min="1297" max="1297" width="14.42578125" style="7" bestFit="1" customWidth="1"/>
    <col min="1298" max="1298" width="22.42578125" style="7" customWidth="1"/>
    <col min="1299" max="1299" width="5.5703125" style="7" customWidth="1"/>
    <col min="1300" max="1300" width="17.42578125" style="7" customWidth="1"/>
    <col min="1301" max="1301" width="4.5703125" style="7" customWidth="1"/>
    <col min="1302" max="1302" width="7.140625" style="7" customWidth="1"/>
    <col min="1303" max="1303" width="7" style="7" customWidth="1"/>
    <col min="1304" max="1304" width="13.42578125" style="7" customWidth="1"/>
    <col min="1305" max="1536" width="9.140625" style="7"/>
    <col min="1537" max="1537" width="18.140625" style="7" bestFit="1" customWidth="1"/>
    <col min="1538" max="1539" width="14.42578125" style="7" bestFit="1" customWidth="1"/>
    <col min="1540" max="1540" width="11.28515625" style="7" bestFit="1" customWidth="1"/>
    <col min="1541" max="1541" width="11.85546875" style="7" bestFit="1" customWidth="1"/>
    <col min="1542" max="1542" width="12.7109375" style="7" bestFit="1" customWidth="1"/>
    <col min="1543" max="1546" width="11.28515625" style="7" bestFit="1" customWidth="1"/>
    <col min="1547" max="1548" width="11.85546875" style="7" bestFit="1" customWidth="1"/>
    <col min="1549" max="1549" width="12.28515625" style="7" bestFit="1" customWidth="1"/>
    <col min="1550" max="1550" width="11.28515625" style="7" bestFit="1" customWidth="1"/>
    <col min="1551" max="1551" width="12.140625" style="7" bestFit="1" customWidth="1"/>
    <col min="1552" max="1552" width="12.7109375" style="7" bestFit="1" customWidth="1"/>
    <col min="1553" max="1553" width="14.42578125" style="7" bestFit="1" customWidth="1"/>
    <col min="1554" max="1554" width="22.42578125" style="7" customWidth="1"/>
    <col min="1555" max="1555" width="5.5703125" style="7" customWidth="1"/>
    <col min="1556" max="1556" width="17.42578125" style="7" customWidth="1"/>
    <col min="1557" max="1557" width="4.5703125" style="7" customWidth="1"/>
    <col min="1558" max="1558" width="7.140625" style="7" customWidth="1"/>
    <col min="1559" max="1559" width="7" style="7" customWidth="1"/>
    <col min="1560" max="1560" width="13.42578125" style="7" customWidth="1"/>
    <col min="1561" max="1792" width="9.140625" style="7"/>
    <col min="1793" max="1793" width="18.140625" style="7" bestFit="1" customWidth="1"/>
    <col min="1794" max="1795" width="14.42578125" style="7" bestFit="1" customWidth="1"/>
    <col min="1796" max="1796" width="11.28515625" style="7" bestFit="1" customWidth="1"/>
    <col min="1797" max="1797" width="11.85546875" style="7" bestFit="1" customWidth="1"/>
    <col min="1798" max="1798" width="12.7109375" style="7" bestFit="1" customWidth="1"/>
    <col min="1799" max="1802" width="11.28515625" style="7" bestFit="1" customWidth="1"/>
    <col min="1803" max="1804" width="11.85546875" style="7" bestFit="1" customWidth="1"/>
    <col min="1805" max="1805" width="12.28515625" style="7" bestFit="1" customWidth="1"/>
    <col min="1806" max="1806" width="11.28515625" style="7" bestFit="1" customWidth="1"/>
    <col min="1807" max="1807" width="12.140625" style="7" bestFit="1" customWidth="1"/>
    <col min="1808" max="1808" width="12.7109375" style="7" bestFit="1" customWidth="1"/>
    <col min="1809" max="1809" width="14.42578125" style="7" bestFit="1" customWidth="1"/>
    <col min="1810" max="1810" width="22.42578125" style="7" customWidth="1"/>
    <col min="1811" max="1811" width="5.5703125" style="7" customWidth="1"/>
    <col min="1812" max="1812" width="17.42578125" style="7" customWidth="1"/>
    <col min="1813" max="1813" width="4.5703125" style="7" customWidth="1"/>
    <col min="1814" max="1814" width="7.140625" style="7" customWidth="1"/>
    <col min="1815" max="1815" width="7" style="7" customWidth="1"/>
    <col min="1816" max="1816" width="13.42578125" style="7" customWidth="1"/>
    <col min="1817" max="2048" width="9.140625" style="7"/>
    <col min="2049" max="2049" width="18.140625" style="7" bestFit="1" customWidth="1"/>
    <col min="2050" max="2051" width="14.42578125" style="7" bestFit="1" customWidth="1"/>
    <col min="2052" max="2052" width="11.28515625" style="7" bestFit="1" customWidth="1"/>
    <col min="2053" max="2053" width="11.85546875" style="7" bestFit="1" customWidth="1"/>
    <col min="2054" max="2054" width="12.7109375" style="7" bestFit="1" customWidth="1"/>
    <col min="2055" max="2058" width="11.28515625" style="7" bestFit="1" customWidth="1"/>
    <col min="2059" max="2060" width="11.85546875" style="7" bestFit="1" customWidth="1"/>
    <col min="2061" max="2061" width="12.28515625" style="7" bestFit="1" customWidth="1"/>
    <col min="2062" max="2062" width="11.28515625" style="7" bestFit="1" customWidth="1"/>
    <col min="2063" max="2063" width="12.140625" style="7" bestFit="1" customWidth="1"/>
    <col min="2064" max="2064" width="12.7109375" style="7" bestFit="1" customWidth="1"/>
    <col min="2065" max="2065" width="14.42578125" style="7" bestFit="1" customWidth="1"/>
    <col min="2066" max="2066" width="22.42578125" style="7" customWidth="1"/>
    <col min="2067" max="2067" width="5.5703125" style="7" customWidth="1"/>
    <col min="2068" max="2068" width="17.42578125" style="7" customWidth="1"/>
    <col min="2069" max="2069" width="4.5703125" style="7" customWidth="1"/>
    <col min="2070" max="2070" width="7.140625" style="7" customWidth="1"/>
    <col min="2071" max="2071" width="7" style="7" customWidth="1"/>
    <col min="2072" max="2072" width="13.42578125" style="7" customWidth="1"/>
    <col min="2073" max="2304" width="9.140625" style="7"/>
    <col min="2305" max="2305" width="18.140625" style="7" bestFit="1" customWidth="1"/>
    <col min="2306" max="2307" width="14.42578125" style="7" bestFit="1" customWidth="1"/>
    <col min="2308" max="2308" width="11.28515625" style="7" bestFit="1" customWidth="1"/>
    <col min="2309" max="2309" width="11.85546875" style="7" bestFit="1" customWidth="1"/>
    <col min="2310" max="2310" width="12.7109375" style="7" bestFit="1" customWidth="1"/>
    <col min="2311" max="2314" width="11.28515625" style="7" bestFit="1" customWidth="1"/>
    <col min="2315" max="2316" width="11.85546875" style="7" bestFit="1" customWidth="1"/>
    <col min="2317" max="2317" width="12.28515625" style="7" bestFit="1" customWidth="1"/>
    <col min="2318" max="2318" width="11.28515625" style="7" bestFit="1" customWidth="1"/>
    <col min="2319" max="2319" width="12.140625" style="7" bestFit="1" customWidth="1"/>
    <col min="2320" max="2320" width="12.7109375" style="7" bestFit="1" customWidth="1"/>
    <col min="2321" max="2321" width="14.42578125" style="7" bestFit="1" customWidth="1"/>
    <col min="2322" max="2322" width="22.42578125" style="7" customWidth="1"/>
    <col min="2323" max="2323" width="5.5703125" style="7" customWidth="1"/>
    <col min="2324" max="2324" width="17.42578125" style="7" customWidth="1"/>
    <col min="2325" max="2325" width="4.5703125" style="7" customWidth="1"/>
    <col min="2326" max="2326" width="7.140625" style="7" customWidth="1"/>
    <col min="2327" max="2327" width="7" style="7" customWidth="1"/>
    <col min="2328" max="2328" width="13.42578125" style="7" customWidth="1"/>
    <col min="2329" max="2560" width="9.140625" style="7"/>
    <col min="2561" max="2561" width="18.140625" style="7" bestFit="1" customWidth="1"/>
    <col min="2562" max="2563" width="14.42578125" style="7" bestFit="1" customWidth="1"/>
    <col min="2564" max="2564" width="11.28515625" style="7" bestFit="1" customWidth="1"/>
    <col min="2565" max="2565" width="11.85546875" style="7" bestFit="1" customWidth="1"/>
    <col min="2566" max="2566" width="12.7109375" style="7" bestFit="1" customWidth="1"/>
    <col min="2567" max="2570" width="11.28515625" style="7" bestFit="1" customWidth="1"/>
    <col min="2571" max="2572" width="11.85546875" style="7" bestFit="1" customWidth="1"/>
    <col min="2573" max="2573" width="12.28515625" style="7" bestFit="1" customWidth="1"/>
    <col min="2574" max="2574" width="11.28515625" style="7" bestFit="1" customWidth="1"/>
    <col min="2575" max="2575" width="12.140625" style="7" bestFit="1" customWidth="1"/>
    <col min="2576" max="2576" width="12.7109375" style="7" bestFit="1" customWidth="1"/>
    <col min="2577" max="2577" width="14.42578125" style="7" bestFit="1" customWidth="1"/>
    <col min="2578" max="2578" width="22.42578125" style="7" customWidth="1"/>
    <col min="2579" max="2579" width="5.5703125" style="7" customWidth="1"/>
    <col min="2580" max="2580" width="17.42578125" style="7" customWidth="1"/>
    <col min="2581" max="2581" width="4.5703125" style="7" customWidth="1"/>
    <col min="2582" max="2582" width="7.140625" style="7" customWidth="1"/>
    <col min="2583" max="2583" width="7" style="7" customWidth="1"/>
    <col min="2584" max="2584" width="13.42578125" style="7" customWidth="1"/>
    <col min="2585" max="2816" width="9.140625" style="7"/>
    <col min="2817" max="2817" width="18.140625" style="7" bestFit="1" customWidth="1"/>
    <col min="2818" max="2819" width="14.42578125" style="7" bestFit="1" customWidth="1"/>
    <col min="2820" max="2820" width="11.28515625" style="7" bestFit="1" customWidth="1"/>
    <col min="2821" max="2821" width="11.85546875" style="7" bestFit="1" customWidth="1"/>
    <col min="2822" max="2822" width="12.7109375" style="7" bestFit="1" customWidth="1"/>
    <col min="2823" max="2826" width="11.28515625" style="7" bestFit="1" customWidth="1"/>
    <col min="2827" max="2828" width="11.85546875" style="7" bestFit="1" customWidth="1"/>
    <col min="2829" max="2829" width="12.28515625" style="7" bestFit="1" customWidth="1"/>
    <col min="2830" max="2830" width="11.28515625" style="7" bestFit="1" customWidth="1"/>
    <col min="2831" max="2831" width="12.140625" style="7" bestFit="1" customWidth="1"/>
    <col min="2832" max="2832" width="12.7109375" style="7" bestFit="1" customWidth="1"/>
    <col min="2833" max="2833" width="14.42578125" style="7" bestFit="1" customWidth="1"/>
    <col min="2834" max="2834" width="22.42578125" style="7" customWidth="1"/>
    <col min="2835" max="2835" width="5.5703125" style="7" customWidth="1"/>
    <col min="2836" max="2836" width="17.42578125" style="7" customWidth="1"/>
    <col min="2837" max="2837" width="4.5703125" style="7" customWidth="1"/>
    <col min="2838" max="2838" width="7.140625" style="7" customWidth="1"/>
    <col min="2839" max="2839" width="7" style="7" customWidth="1"/>
    <col min="2840" max="2840" width="13.42578125" style="7" customWidth="1"/>
    <col min="2841" max="3072" width="9.140625" style="7"/>
    <col min="3073" max="3073" width="18.140625" style="7" bestFit="1" customWidth="1"/>
    <col min="3074" max="3075" width="14.42578125" style="7" bestFit="1" customWidth="1"/>
    <col min="3076" max="3076" width="11.28515625" style="7" bestFit="1" customWidth="1"/>
    <col min="3077" max="3077" width="11.85546875" style="7" bestFit="1" customWidth="1"/>
    <col min="3078" max="3078" width="12.7109375" style="7" bestFit="1" customWidth="1"/>
    <col min="3079" max="3082" width="11.28515625" style="7" bestFit="1" customWidth="1"/>
    <col min="3083" max="3084" width="11.85546875" style="7" bestFit="1" customWidth="1"/>
    <col min="3085" max="3085" width="12.28515625" style="7" bestFit="1" customWidth="1"/>
    <col min="3086" max="3086" width="11.28515625" style="7" bestFit="1" customWidth="1"/>
    <col min="3087" max="3087" width="12.140625" style="7" bestFit="1" customWidth="1"/>
    <col min="3088" max="3088" width="12.7109375" style="7" bestFit="1" customWidth="1"/>
    <col min="3089" max="3089" width="14.42578125" style="7" bestFit="1" customWidth="1"/>
    <col min="3090" max="3090" width="22.42578125" style="7" customWidth="1"/>
    <col min="3091" max="3091" width="5.5703125" style="7" customWidth="1"/>
    <col min="3092" max="3092" width="17.42578125" style="7" customWidth="1"/>
    <col min="3093" max="3093" width="4.5703125" style="7" customWidth="1"/>
    <col min="3094" max="3094" width="7.140625" style="7" customWidth="1"/>
    <col min="3095" max="3095" width="7" style="7" customWidth="1"/>
    <col min="3096" max="3096" width="13.42578125" style="7" customWidth="1"/>
    <col min="3097" max="3328" width="9.140625" style="7"/>
    <col min="3329" max="3329" width="18.140625" style="7" bestFit="1" customWidth="1"/>
    <col min="3330" max="3331" width="14.42578125" style="7" bestFit="1" customWidth="1"/>
    <col min="3332" max="3332" width="11.28515625" style="7" bestFit="1" customWidth="1"/>
    <col min="3333" max="3333" width="11.85546875" style="7" bestFit="1" customWidth="1"/>
    <col min="3334" max="3334" width="12.7109375" style="7" bestFit="1" customWidth="1"/>
    <col min="3335" max="3338" width="11.28515625" style="7" bestFit="1" customWidth="1"/>
    <col min="3339" max="3340" width="11.85546875" style="7" bestFit="1" customWidth="1"/>
    <col min="3341" max="3341" width="12.28515625" style="7" bestFit="1" customWidth="1"/>
    <col min="3342" max="3342" width="11.28515625" style="7" bestFit="1" customWidth="1"/>
    <col min="3343" max="3343" width="12.140625" style="7" bestFit="1" customWidth="1"/>
    <col min="3344" max="3344" width="12.7109375" style="7" bestFit="1" customWidth="1"/>
    <col min="3345" max="3345" width="14.42578125" style="7" bestFit="1" customWidth="1"/>
    <col min="3346" max="3346" width="22.42578125" style="7" customWidth="1"/>
    <col min="3347" max="3347" width="5.5703125" style="7" customWidth="1"/>
    <col min="3348" max="3348" width="17.42578125" style="7" customWidth="1"/>
    <col min="3349" max="3349" width="4.5703125" style="7" customWidth="1"/>
    <col min="3350" max="3350" width="7.140625" style="7" customWidth="1"/>
    <col min="3351" max="3351" width="7" style="7" customWidth="1"/>
    <col min="3352" max="3352" width="13.42578125" style="7" customWidth="1"/>
    <col min="3353" max="3584" width="9.140625" style="7"/>
    <col min="3585" max="3585" width="18.140625" style="7" bestFit="1" customWidth="1"/>
    <col min="3586" max="3587" width="14.42578125" style="7" bestFit="1" customWidth="1"/>
    <col min="3588" max="3588" width="11.28515625" style="7" bestFit="1" customWidth="1"/>
    <col min="3589" max="3589" width="11.85546875" style="7" bestFit="1" customWidth="1"/>
    <col min="3590" max="3590" width="12.7109375" style="7" bestFit="1" customWidth="1"/>
    <col min="3591" max="3594" width="11.28515625" style="7" bestFit="1" customWidth="1"/>
    <col min="3595" max="3596" width="11.85546875" style="7" bestFit="1" customWidth="1"/>
    <col min="3597" max="3597" width="12.28515625" style="7" bestFit="1" customWidth="1"/>
    <col min="3598" max="3598" width="11.28515625" style="7" bestFit="1" customWidth="1"/>
    <col min="3599" max="3599" width="12.140625" style="7" bestFit="1" customWidth="1"/>
    <col min="3600" max="3600" width="12.7109375" style="7" bestFit="1" customWidth="1"/>
    <col min="3601" max="3601" width="14.42578125" style="7" bestFit="1" customWidth="1"/>
    <col min="3602" max="3602" width="22.42578125" style="7" customWidth="1"/>
    <col min="3603" max="3603" width="5.5703125" style="7" customWidth="1"/>
    <col min="3604" max="3604" width="17.42578125" style="7" customWidth="1"/>
    <col min="3605" max="3605" width="4.5703125" style="7" customWidth="1"/>
    <col min="3606" max="3606" width="7.140625" style="7" customWidth="1"/>
    <col min="3607" max="3607" width="7" style="7" customWidth="1"/>
    <col min="3608" max="3608" width="13.42578125" style="7" customWidth="1"/>
    <col min="3609" max="3840" width="9.140625" style="7"/>
    <col min="3841" max="3841" width="18.140625" style="7" bestFit="1" customWidth="1"/>
    <col min="3842" max="3843" width="14.42578125" style="7" bestFit="1" customWidth="1"/>
    <col min="3844" max="3844" width="11.28515625" style="7" bestFit="1" customWidth="1"/>
    <col min="3845" max="3845" width="11.85546875" style="7" bestFit="1" customWidth="1"/>
    <col min="3846" max="3846" width="12.7109375" style="7" bestFit="1" customWidth="1"/>
    <col min="3847" max="3850" width="11.28515625" style="7" bestFit="1" customWidth="1"/>
    <col min="3851" max="3852" width="11.85546875" style="7" bestFit="1" customWidth="1"/>
    <col min="3853" max="3853" width="12.28515625" style="7" bestFit="1" customWidth="1"/>
    <col min="3854" max="3854" width="11.28515625" style="7" bestFit="1" customWidth="1"/>
    <col min="3855" max="3855" width="12.140625" style="7" bestFit="1" customWidth="1"/>
    <col min="3856" max="3856" width="12.7109375" style="7" bestFit="1" customWidth="1"/>
    <col min="3857" max="3857" width="14.42578125" style="7" bestFit="1" customWidth="1"/>
    <col min="3858" max="3858" width="22.42578125" style="7" customWidth="1"/>
    <col min="3859" max="3859" width="5.5703125" style="7" customWidth="1"/>
    <col min="3860" max="3860" width="17.42578125" style="7" customWidth="1"/>
    <col min="3861" max="3861" width="4.5703125" style="7" customWidth="1"/>
    <col min="3862" max="3862" width="7.140625" style="7" customWidth="1"/>
    <col min="3863" max="3863" width="7" style="7" customWidth="1"/>
    <col min="3864" max="3864" width="13.42578125" style="7" customWidth="1"/>
    <col min="3865" max="4096" width="9.140625" style="7"/>
    <col min="4097" max="4097" width="18.140625" style="7" bestFit="1" customWidth="1"/>
    <col min="4098" max="4099" width="14.42578125" style="7" bestFit="1" customWidth="1"/>
    <col min="4100" max="4100" width="11.28515625" style="7" bestFit="1" customWidth="1"/>
    <col min="4101" max="4101" width="11.85546875" style="7" bestFit="1" customWidth="1"/>
    <col min="4102" max="4102" width="12.7109375" style="7" bestFit="1" customWidth="1"/>
    <col min="4103" max="4106" width="11.28515625" style="7" bestFit="1" customWidth="1"/>
    <col min="4107" max="4108" width="11.85546875" style="7" bestFit="1" customWidth="1"/>
    <col min="4109" max="4109" width="12.28515625" style="7" bestFit="1" customWidth="1"/>
    <col min="4110" max="4110" width="11.28515625" style="7" bestFit="1" customWidth="1"/>
    <col min="4111" max="4111" width="12.140625" style="7" bestFit="1" customWidth="1"/>
    <col min="4112" max="4112" width="12.7109375" style="7" bestFit="1" customWidth="1"/>
    <col min="4113" max="4113" width="14.42578125" style="7" bestFit="1" customWidth="1"/>
    <col min="4114" max="4114" width="22.42578125" style="7" customWidth="1"/>
    <col min="4115" max="4115" width="5.5703125" style="7" customWidth="1"/>
    <col min="4116" max="4116" width="17.42578125" style="7" customWidth="1"/>
    <col min="4117" max="4117" width="4.5703125" style="7" customWidth="1"/>
    <col min="4118" max="4118" width="7.140625" style="7" customWidth="1"/>
    <col min="4119" max="4119" width="7" style="7" customWidth="1"/>
    <col min="4120" max="4120" width="13.42578125" style="7" customWidth="1"/>
    <col min="4121" max="4352" width="9.140625" style="7"/>
    <col min="4353" max="4353" width="18.140625" style="7" bestFit="1" customWidth="1"/>
    <col min="4354" max="4355" width="14.42578125" style="7" bestFit="1" customWidth="1"/>
    <col min="4356" max="4356" width="11.28515625" style="7" bestFit="1" customWidth="1"/>
    <col min="4357" max="4357" width="11.85546875" style="7" bestFit="1" customWidth="1"/>
    <col min="4358" max="4358" width="12.7109375" style="7" bestFit="1" customWidth="1"/>
    <col min="4359" max="4362" width="11.28515625" style="7" bestFit="1" customWidth="1"/>
    <col min="4363" max="4364" width="11.85546875" style="7" bestFit="1" customWidth="1"/>
    <col min="4365" max="4365" width="12.28515625" style="7" bestFit="1" customWidth="1"/>
    <col min="4366" max="4366" width="11.28515625" style="7" bestFit="1" customWidth="1"/>
    <col min="4367" max="4367" width="12.140625" style="7" bestFit="1" customWidth="1"/>
    <col min="4368" max="4368" width="12.7109375" style="7" bestFit="1" customWidth="1"/>
    <col min="4369" max="4369" width="14.42578125" style="7" bestFit="1" customWidth="1"/>
    <col min="4370" max="4370" width="22.42578125" style="7" customWidth="1"/>
    <col min="4371" max="4371" width="5.5703125" style="7" customWidth="1"/>
    <col min="4372" max="4372" width="17.42578125" style="7" customWidth="1"/>
    <col min="4373" max="4373" width="4.5703125" style="7" customWidth="1"/>
    <col min="4374" max="4374" width="7.140625" style="7" customWidth="1"/>
    <col min="4375" max="4375" width="7" style="7" customWidth="1"/>
    <col min="4376" max="4376" width="13.42578125" style="7" customWidth="1"/>
    <col min="4377" max="4608" width="9.140625" style="7"/>
    <col min="4609" max="4609" width="18.140625" style="7" bestFit="1" customWidth="1"/>
    <col min="4610" max="4611" width="14.42578125" style="7" bestFit="1" customWidth="1"/>
    <col min="4612" max="4612" width="11.28515625" style="7" bestFit="1" customWidth="1"/>
    <col min="4613" max="4613" width="11.85546875" style="7" bestFit="1" customWidth="1"/>
    <col min="4614" max="4614" width="12.7109375" style="7" bestFit="1" customWidth="1"/>
    <col min="4615" max="4618" width="11.28515625" style="7" bestFit="1" customWidth="1"/>
    <col min="4619" max="4620" width="11.85546875" style="7" bestFit="1" customWidth="1"/>
    <col min="4621" max="4621" width="12.28515625" style="7" bestFit="1" customWidth="1"/>
    <col min="4622" max="4622" width="11.28515625" style="7" bestFit="1" customWidth="1"/>
    <col min="4623" max="4623" width="12.140625" style="7" bestFit="1" customWidth="1"/>
    <col min="4624" max="4624" width="12.7109375" style="7" bestFit="1" customWidth="1"/>
    <col min="4625" max="4625" width="14.42578125" style="7" bestFit="1" customWidth="1"/>
    <col min="4626" max="4626" width="22.42578125" style="7" customWidth="1"/>
    <col min="4627" max="4627" width="5.5703125" style="7" customWidth="1"/>
    <col min="4628" max="4628" width="17.42578125" style="7" customWidth="1"/>
    <col min="4629" max="4629" width="4.5703125" style="7" customWidth="1"/>
    <col min="4630" max="4630" width="7.140625" style="7" customWidth="1"/>
    <col min="4631" max="4631" width="7" style="7" customWidth="1"/>
    <col min="4632" max="4632" width="13.42578125" style="7" customWidth="1"/>
    <col min="4633" max="4864" width="9.140625" style="7"/>
    <col min="4865" max="4865" width="18.140625" style="7" bestFit="1" customWidth="1"/>
    <col min="4866" max="4867" width="14.42578125" style="7" bestFit="1" customWidth="1"/>
    <col min="4868" max="4868" width="11.28515625" style="7" bestFit="1" customWidth="1"/>
    <col min="4869" max="4869" width="11.85546875" style="7" bestFit="1" customWidth="1"/>
    <col min="4870" max="4870" width="12.7109375" style="7" bestFit="1" customWidth="1"/>
    <col min="4871" max="4874" width="11.28515625" style="7" bestFit="1" customWidth="1"/>
    <col min="4875" max="4876" width="11.85546875" style="7" bestFit="1" customWidth="1"/>
    <col min="4877" max="4877" width="12.28515625" style="7" bestFit="1" customWidth="1"/>
    <col min="4878" max="4878" width="11.28515625" style="7" bestFit="1" customWidth="1"/>
    <col min="4879" max="4879" width="12.140625" style="7" bestFit="1" customWidth="1"/>
    <col min="4880" max="4880" width="12.7109375" style="7" bestFit="1" customWidth="1"/>
    <col min="4881" max="4881" width="14.42578125" style="7" bestFit="1" customWidth="1"/>
    <col min="4882" max="4882" width="22.42578125" style="7" customWidth="1"/>
    <col min="4883" max="4883" width="5.5703125" style="7" customWidth="1"/>
    <col min="4884" max="4884" width="17.42578125" style="7" customWidth="1"/>
    <col min="4885" max="4885" width="4.5703125" style="7" customWidth="1"/>
    <col min="4886" max="4886" width="7.140625" style="7" customWidth="1"/>
    <col min="4887" max="4887" width="7" style="7" customWidth="1"/>
    <col min="4888" max="4888" width="13.42578125" style="7" customWidth="1"/>
    <col min="4889" max="5120" width="9.140625" style="7"/>
    <col min="5121" max="5121" width="18.140625" style="7" bestFit="1" customWidth="1"/>
    <col min="5122" max="5123" width="14.42578125" style="7" bestFit="1" customWidth="1"/>
    <col min="5124" max="5124" width="11.28515625" style="7" bestFit="1" customWidth="1"/>
    <col min="5125" max="5125" width="11.85546875" style="7" bestFit="1" customWidth="1"/>
    <col min="5126" max="5126" width="12.7109375" style="7" bestFit="1" customWidth="1"/>
    <col min="5127" max="5130" width="11.28515625" style="7" bestFit="1" customWidth="1"/>
    <col min="5131" max="5132" width="11.85546875" style="7" bestFit="1" customWidth="1"/>
    <col min="5133" max="5133" width="12.28515625" style="7" bestFit="1" customWidth="1"/>
    <col min="5134" max="5134" width="11.28515625" style="7" bestFit="1" customWidth="1"/>
    <col min="5135" max="5135" width="12.140625" style="7" bestFit="1" customWidth="1"/>
    <col min="5136" max="5136" width="12.7109375" style="7" bestFit="1" customWidth="1"/>
    <col min="5137" max="5137" width="14.42578125" style="7" bestFit="1" customWidth="1"/>
    <col min="5138" max="5138" width="22.42578125" style="7" customWidth="1"/>
    <col min="5139" max="5139" width="5.5703125" style="7" customWidth="1"/>
    <col min="5140" max="5140" width="17.42578125" style="7" customWidth="1"/>
    <col min="5141" max="5141" width="4.5703125" style="7" customWidth="1"/>
    <col min="5142" max="5142" width="7.140625" style="7" customWidth="1"/>
    <col min="5143" max="5143" width="7" style="7" customWidth="1"/>
    <col min="5144" max="5144" width="13.42578125" style="7" customWidth="1"/>
    <col min="5145" max="5376" width="9.140625" style="7"/>
    <col min="5377" max="5377" width="18.140625" style="7" bestFit="1" customWidth="1"/>
    <col min="5378" max="5379" width="14.42578125" style="7" bestFit="1" customWidth="1"/>
    <col min="5380" max="5380" width="11.28515625" style="7" bestFit="1" customWidth="1"/>
    <col min="5381" max="5381" width="11.85546875" style="7" bestFit="1" customWidth="1"/>
    <col min="5382" max="5382" width="12.7109375" style="7" bestFit="1" customWidth="1"/>
    <col min="5383" max="5386" width="11.28515625" style="7" bestFit="1" customWidth="1"/>
    <col min="5387" max="5388" width="11.85546875" style="7" bestFit="1" customWidth="1"/>
    <col min="5389" max="5389" width="12.28515625" style="7" bestFit="1" customWidth="1"/>
    <col min="5390" max="5390" width="11.28515625" style="7" bestFit="1" customWidth="1"/>
    <col min="5391" max="5391" width="12.140625" style="7" bestFit="1" customWidth="1"/>
    <col min="5392" max="5392" width="12.7109375" style="7" bestFit="1" customWidth="1"/>
    <col min="5393" max="5393" width="14.42578125" style="7" bestFit="1" customWidth="1"/>
    <col min="5394" max="5394" width="22.42578125" style="7" customWidth="1"/>
    <col min="5395" max="5395" width="5.5703125" style="7" customWidth="1"/>
    <col min="5396" max="5396" width="17.42578125" style="7" customWidth="1"/>
    <col min="5397" max="5397" width="4.5703125" style="7" customWidth="1"/>
    <col min="5398" max="5398" width="7.140625" style="7" customWidth="1"/>
    <col min="5399" max="5399" width="7" style="7" customWidth="1"/>
    <col min="5400" max="5400" width="13.42578125" style="7" customWidth="1"/>
    <col min="5401" max="5632" width="9.140625" style="7"/>
    <col min="5633" max="5633" width="18.140625" style="7" bestFit="1" customWidth="1"/>
    <col min="5634" max="5635" width="14.42578125" style="7" bestFit="1" customWidth="1"/>
    <col min="5636" max="5636" width="11.28515625" style="7" bestFit="1" customWidth="1"/>
    <col min="5637" max="5637" width="11.85546875" style="7" bestFit="1" customWidth="1"/>
    <col min="5638" max="5638" width="12.7109375" style="7" bestFit="1" customWidth="1"/>
    <col min="5639" max="5642" width="11.28515625" style="7" bestFit="1" customWidth="1"/>
    <col min="5643" max="5644" width="11.85546875" style="7" bestFit="1" customWidth="1"/>
    <col min="5645" max="5645" width="12.28515625" style="7" bestFit="1" customWidth="1"/>
    <col min="5646" max="5646" width="11.28515625" style="7" bestFit="1" customWidth="1"/>
    <col min="5647" max="5647" width="12.140625" style="7" bestFit="1" customWidth="1"/>
    <col min="5648" max="5648" width="12.7109375" style="7" bestFit="1" customWidth="1"/>
    <col min="5649" max="5649" width="14.42578125" style="7" bestFit="1" customWidth="1"/>
    <col min="5650" max="5650" width="22.42578125" style="7" customWidth="1"/>
    <col min="5651" max="5651" width="5.5703125" style="7" customWidth="1"/>
    <col min="5652" max="5652" width="17.42578125" style="7" customWidth="1"/>
    <col min="5653" max="5653" width="4.5703125" style="7" customWidth="1"/>
    <col min="5654" max="5654" width="7.140625" style="7" customWidth="1"/>
    <col min="5655" max="5655" width="7" style="7" customWidth="1"/>
    <col min="5656" max="5656" width="13.42578125" style="7" customWidth="1"/>
    <col min="5657" max="5888" width="9.140625" style="7"/>
    <col min="5889" max="5889" width="18.140625" style="7" bestFit="1" customWidth="1"/>
    <col min="5890" max="5891" width="14.42578125" style="7" bestFit="1" customWidth="1"/>
    <col min="5892" max="5892" width="11.28515625" style="7" bestFit="1" customWidth="1"/>
    <col min="5893" max="5893" width="11.85546875" style="7" bestFit="1" customWidth="1"/>
    <col min="5894" max="5894" width="12.7109375" style="7" bestFit="1" customWidth="1"/>
    <col min="5895" max="5898" width="11.28515625" style="7" bestFit="1" customWidth="1"/>
    <col min="5899" max="5900" width="11.85546875" style="7" bestFit="1" customWidth="1"/>
    <col min="5901" max="5901" width="12.28515625" style="7" bestFit="1" customWidth="1"/>
    <col min="5902" max="5902" width="11.28515625" style="7" bestFit="1" customWidth="1"/>
    <col min="5903" max="5903" width="12.140625" style="7" bestFit="1" customWidth="1"/>
    <col min="5904" max="5904" width="12.7109375" style="7" bestFit="1" customWidth="1"/>
    <col min="5905" max="5905" width="14.42578125" style="7" bestFit="1" customWidth="1"/>
    <col min="5906" max="5906" width="22.42578125" style="7" customWidth="1"/>
    <col min="5907" max="5907" width="5.5703125" style="7" customWidth="1"/>
    <col min="5908" max="5908" width="17.42578125" style="7" customWidth="1"/>
    <col min="5909" max="5909" width="4.5703125" style="7" customWidth="1"/>
    <col min="5910" max="5910" width="7.140625" style="7" customWidth="1"/>
    <col min="5911" max="5911" width="7" style="7" customWidth="1"/>
    <col min="5912" max="5912" width="13.42578125" style="7" customWidth="1"/>
    <col min="5913" max="6144" width="9.140625" style="7"/>
    <col min="6145" max="6145" width="18.140625" style="7" bestFit="1" customWidth="1"/>
    <col min="6146" max="6147" width="14.42578125" style="7" bestFit="1" customWidth="1"/>
    <col min="6148" max="6148" width="11.28515625" style="7" bestFit="1" customWidth="1"/>
    <col min="6149" max="6149" width="11.85546875" style="7" bestFit="1" customWidth="1"/>
    <col min="6150" max="6150" width="12.7109375" style="7" bestFit="1" customWidth="1"/>
    <col min="6151" max="6154" width="11.28515625" style="7" bestFit="1" customWidth="1"/>
    <col min="6155" max="6156" width="11.85546875" style="7" bestFit="1" customWidth="1"/>
    <col min="6157" max="6157" width="12.28515625" style="7" bestFit="1" customWidth="1"/>
    <col min="6158" max="6158" width="11.28515625" style="7" bestFit="1" customWidth="1"/>
    <col min="6159" max="6159" width="12.140625" style="7" bestFit="1" customWidth="1"/>
    <col min="6160" max="6160" width="12.7109375" style="7" bestFit="1" customWidth="1"/>
    <col min="6161" max="6161" width="14.42578125" style="7" bestFit="1" customWidth="1"/>
    <col min="6162" max="6162" width="22.42578125" style="7" customWidth="1"/>
    <col min="6163" max="6163" width="5.5703125" style="7" customWidth="1"/>
    <col min="6164" max="6164" width="17.42578125" style="7" customWidth="1"/>
    <col min="6165" max="6165" width="4.5703125" style="7" customWidth="1"/>
    <col min="6166" max="6166" width="7.140625" style="7" customWidth="1"/>
    <col min="6167" max="6167" width="7" style="7" customWidth="1"/>
    <col min="6168" max="6168" width="13.42578125" style="7" customWidth="1"/>
    <col min="6169" max="6400" width="9.140625" style="7"/>
    <col min="6401" max="6401" width="18.140625" style="7" bestFit="1" customWidth="1"/>
    <col min="6402" max="6403" width="14.42578125" style="7" bestFit="1" customWidth="1"/>
    <col min="6404" max="6404" width="11.28515625" style="7" bestFit="1" customWidth="1"/>
    <col min="6405" max="6405" width="11.85546875" style="7" bestFit="1" customWidth="1"/>
    <col min="6406" max="6406" width="12.7109375" style="7" bestFit="1" customWidth="1"/>
    <col min="6407" max="6410" width="11.28515625" style="7" bestFit="1" customWidth="1"/>
    <col min="6411" max="6412" width="11.85546875" style="7" bestFit="1" customWidth="1"/>
    <col min="6413" max="6413" width="12.28515625" style="7" bestFit="1" customWidth="1"/>
    <col min="6414" max="6414" width="11.28515625" style="7" bestFit="1" customWidth="1"/>
    <col min="6415" max="6415" width="12.140625" style="7" bestFit="1" customWidth="1"/>
    <col min="6416" max="6416" width="12.7109375" style="7" bestFit="1" customWidth="1"/>
    <col min="6417" max="6417" width="14.42578125" style="7" bestFit="1" customWidth="1"/>
    <col min="6418" max="6418" width="22.42578125" style="7" customWidth="1"/>
    <col min="6419" max="6419" width="5.5703125" style="7" customWidth="1"/>
    <col min="6420" max="6420" width="17.42578125" style="7" customWidth="1"/>
    <col min="6421" max="6421" width="4.5703125" style="7" customWidth="1"/>
    <col min="6422" max="6422" width="7.140625" style="7" customWidth="1"/>
    <col min="6423" max="6423" width="7" style="7" customWidth="1"/>
    <col min="6424" max="6424" width="13.42578125" style="7" customWidth="1"/>
    <col min="6425" max="6656" width="9.140625" style="7"/>
    <col min="6657" max="6657" width="18.140625" style="7" bestFit="1" customWidth="1"/>
    <col min="6658" max="6659" width="14.42578125" style="7" bestFit="1" customWidth="1"/>
    <col min="6660" max="6660" width="11.28515625" style="7" bestFit="1" customWidth="1"/>
    <col min="6661" max="6661" width="11.85546875" style="7" bestFit="1" customWidth="1"/>
    <col min="6662" max="6662" width="12.7109375" style="7" bestFit="1" customWidth="1"/>
    <col min="6663" max="6666" width="11.28515625" style="7" bestFit="1" customWidth="1"/>
    <col min="6667" max="6668" width="11.85546875" style="7" bestFit="1" customWidth="1"/>
    <col min="6669" max="6669" width="12.28515625" style="7" bestFit="1" customWidth="1"/>
    <col min="6670" max="6670" width="11.28515625" style="7" bestFit="1" customWidth="1"/>
    <col min="6671" max="6671" width="12.140625" style="7" bestFit="1" customWidth="1"/>
    <col min="6672" max="6672" width="12.7109375" style="7" bestFit="1" customWidth="1"/>
    <col min="6673" max="6673" width="14.42578125" style="7" bestFit="1" customWidth="1"/>
    <col min="6674" max="6674" width="22.42578125" style="7" customWidth="1"/>
    <col min="6675" max="6675" width="5.5703125" style="7" customWidth="1"/>
    <col min="6676" max="6676" width="17.42578125" style="7" customWidth="1"/>
    <col min="6677" max="6677" width="4.5703125" style="7" customWidth="1"/>
    <col min="6678" max="6678" width="7.140625" style="7" customWidth="1"/>
    <col min="6679" max="6679" width="7" style="7" customWidth="1"/>
    <col min="6680" max="6680" width="13.42578125" style="7" customWidth="1"/>
    <col min="6681" max="6912" width="9.140625" style="7"/>
    <col min="6913" max="6913" width="18.140625" style="7" bestFit="1" customWidth="1"/>
    <col min="6914" max="6915" width="14.42578125" style="7" bestFit="1" customWidth="1"/>
    <col min="6916" max="6916" width="11.28515625" style="7" bestFit="1" customWidth="1"/>
    <col min="6917" max="6917" width="11.85546875" style="7" bestFit="1" customWidth="1"/>
    <col min="6918" max="6918" width="12.7109375" style="7" bestFit="1" customWidth="1"/>
    <col min="6919" max="6922" width="11.28515625" style="7" bestFit="1" customWidth="1"/>
    <col min="6923" max="6924" width="11.85546875" style="7" bestFit="1" customWidth="1"/>
    <col min="6925" max="6925" width="12.28515625" style="7" bestFit="1" customWidth="1"/>
    <col min="6926" max="6926" width="11.28515625" style="7" bestFit="1" customWidth="1"/>
    <col min="6927" max="6927" width="12.140625" style="7" bestFit="1" customWidth="1"/>
    <col min="6928" max="6928" width="12.7109375" style="7" bestFit="1" customWidth="1"/>
    <col min="6929" max="6929" width="14.42578125" style="7" bestFit="1" customWidth="1"/>
    <col min="6930" max="6930" width="22.42578125" style="7" customWidth="1"/>
    <col min="6931" max="6931" width="5.5703125" style="7" customWidth="1"/>
    <col min="6932" max="6932" width="17.42578125" style="7" customWidth="1"/>
    <col min="6933" max="6933" width="4.5703125" style="7" customWidth="1"/>
    <col min="6934" max="6934" width="7.140625" style="7" customWidth="1"/>
    <col min="6935" max="6935" width="7" style="7" customWidth="1"/>
    <col min="6936" max="6936" width="13.42578125" style="7" customWidth="1"/>
    <col min="6937" max="7168" width="9.140625" style="7"/>
    <col min="7169" max="7169" width="18.140625" style="7" bestFit="1" customWidth="1"/>
    <col min="7170" max="7171" width="14.42578125" style="7" bestFit="1" customWidth="1"/>
    <col min="7172" max="7172" width="11.28515625" style="7" bestFit="1" customWidth="1"/>
    <col min="7173" max="7173" width="11.85546875" style="7" bestFit="1" customWidth="1"/>
    <col min="7174" max="7174" width="12.7109375" style="7" bestFit="1" customWidth="1"/>
    <col min="7175" max="7178" width="11.28515625" style="7" bestFit="1" customWidth="1"/>
    <col min="7179" max="7180" width="11.85546875" style="7" bestFit="1" customWidth="1"/>
    <col min="7181" max="7181" width="12.28515625" style="7" bestFit="1" customWidth="1"/>
    <col min="7182" max="7182" width="11.28515625" style="7" bestFit="1" customWidth="1"/>
    <col min="7183" max="7183" width="12.140625" style="7" bestFit="1" customWidth="1"/>
    <col min="7184" max="7184" width="12.7109375" style="7" bestFit="1" customWidth="1"/>
    <col min="7185" max="7185" width="14.42578125" style="7" bestFit="1" customWidth="1"/>
    <col min="7186" max="7186" width="22.42578125" style="7" customWidth="1"/>
    <col min="7187" max="7187" width="5.5703125" style="7" customWidth="1"/>
    <col min="7188" max="7188" width="17.42578125" style="7" customWidth="1"/>
    <col min="7189" max="7189" width="4.5703125" style="7" customWidth="1"/>
    <col min="7190" max="7190" width="7.140625" style="7" customWidth="1"/>
    <col min="7191" max="7191" width="7" style="7" customWidth="1"/>
    <col min="7192" max="7192" width="13.42578125" style="7" customWidth="1"/>
    <col min="7193" max="7424" width="9.140625" style="7"/>
    <col min="7425" max="7425" width="18.140625" style="7" bestFit="1" customWidth="1"/>
    <col min="7426" max="7427" width="14.42578125" style="7" bestFit="1" customWidth="1"/>
    <col min="7428" max="7428" width="11.28515625" style="7" bestFit="1" customWidth="1"/>
    <col min="7429" max="7429" width="11.85546875" style="7" bestFit="1" customWidth="1"/>
    <col min="7430" max="7430" width="12.7109375" style="7" bestFit="1" customWidth="1"/>
    <col min="7431" max="7434" width="11.28515625" style="7" bestFit="1" customWidth="1"/>
    <col min="7435" max="7436" width="11.85546875" style="7" bestFit="1" customWidth="1"/>
    <col min="7437" max="7437" width="12.28515625" style="7" bestFit="1" customWidth="1"/>
    <col min="7438" max="7438" width="11.28515625" style="7" bestFit="1" customWidth="1"/>
    <col min="7439" max="7439" width="12.140625" style="7" bestFit="1" customWidth="1"/>
    <col min="7440" max="7440" width="12.7109375" style="7" bestFit="1" customWidth="1"/>
    <col min="7441" max="7441" width="14.42578125" style="7" bestFit="1" customWidth="1"/>
    <col min="7442" max="7442" width="22.42578125" style="7" customWidth="1"/>
    <col min="7443" max="7443" width="5.5703125" style="7" customWidth="1"/>
    <col min="7444" max="7444" width="17.42578125" style="7" customWidth="1"/>
    <col min="7445" max="7445" width="4.5703125" style="7" customWidth="1"/>
    <col min="7446" max="7446" width="7.140625" style="7" customWidth="1"/>
    <col min="7447" max="7447" width="7" style="7" customWidth="1"/>
    <col min="7448" max="7448" width="13.42578125" style="7" customWidth="1"/>
    <col min="7449" max="7680" width="9.140625" style="7"/>
    <col min="7681" max="7681" width="18.140625" style="7" bestFit="1" customWidth="1"/>
    <col min="7682" max="7683" width="14.42578125" style="7" bestFit="1" customWidth="1"/>
    <col min="7684" max="7684" width="11.28515625" style="7" bestFit="1" customWidth="1"/>
    <col min="7685" max="7685" width="11.85546875" style="7" bestFit="1" customWidth="1"/>
    <col min="7686" max="7686" width="12.7109375" style="7" bestFit="1" customWidth="1"/>
    <col min="7687" max="7690" width="11.28515625" style="7" bestFit="1" customWidth="1"/>
    <col min="7691" max="7692" width="11.85546875" style="7" bestFit="1" customWidth="1"/>
    <col min="7693" max="7693" width="12.28515625" style="7" bestFit="1" customWidth="1"/>
    <col min="7694" max="7694" width="11.28515625" style="7" bestFit="1" customWidth="1"/>
    <col min="7695" max="7695" width="12.140625" style="7" bestFit="1" customWidth="1"/>
    <col min="7696" max="7696" width="12.7109375" style="7" bestFit="1" customWidth="1"/>
    <col min="7697" max="7697" width="14.42578125" style="7" bestFit="1" customWidth="1"/>
    <col min="7698" max="7698" width="22.42578125" style="7" customWidth="1"/>
    <col min="7699" max="7699" width="5.5703125" style="7" customWidth="1"/>
    <col min="7700" max="7700" width="17.42578125" style="7" customWidth="1"/>
    <col min="7701" max="7701" width="4.5703125" style="7" customWidth="1"/>
    <col min="7702" max="7702" width="7.140625" style="7" customWidth="1"/>
    <col min="7703" max="7703" width="7" style="7" customWidth="1"/>
    <col min="7704" max="7704" width="13.42578125" style="7" customWidth="1"/>
    <col min="7705" max="7936" width="9.140625" style="7"/>
    <col min="7937" max="7937" width="18.140625" style="7" bestFit="1" customWidth="1"/>
    <col min="7938" max="7939" width="14.42578125" style="7" bestFit="1" customWidth="1"/>
    <col min="7940" max="7940" width="11.28515625" style="7" bestFit="1" customWidth="1"/>
    <col min="7941" max="7941" width="11.85546875" style="7" bestFit="1" customWidth="1"/>
    <col min="7942" max="7942" width="12.7109375" style="7" bestFit="1" customWidth="1"/>
    <col min="7943" max="7946" width="11.28515625" style="7" bestFit="1" customWidth="1"/>
    <col min="7947" max="7948" width="11.85546875" style="7" bestFit="1" customWidth="1"/>
    <col min="7949" max="7949" width="12.28515625" style="7" bestFit="1" customWidth="1"/>
    <col min="7950" max="7950" width="11.28515625" style="7" bestFit="1" customWidth="1"/>
    <col min="7951" max="7951" width="12.140625" style="7" bestFit="1" customWidth="1"/>
    <col min="7952" max="7952" width="12.7109375" style="7" bestFit="1" customWidth="1"/>
    <col min="7953" max="7953" width="14.42578125" style="7" bestFit="1" customWidth="1"/>
    <col min="7954" max="7954" width="22.42578125" style="7" customWidth="1"/>
    <col min="7955" max="7955" width="5.5703125" style="7" customWidth="1"/>
    <col min="7956" max="7956" width="17.42578125" style="7" customWidth="1"/>
    <col min="7957" max="7957" width="4.5703125" style="7" customWidth="1"/>
    <col min="7958" max="7958" width="7.140625" style="7" customWidth="1"/>
    <col min="7959" max="7959" width="7" style="7" customWidth="1"/>
    <col min="7960" max="7960" width="13.42578125" style="7" customWidth="1"/>
    <col min="7961" max="8192" width="9.140625" style="7"/>
    <col min="8193" max="8193" width="18.140625" style="7" bestFit="1" customWidth="1"/>
    <col min="8194" max="8195" width="14.42578125" style="7" bestFit="1" customWidth="1"/>
    <col min="8196" max="8196" width="11.28515625" style="7" bestFit="1" customWidth="1"/>
    <col min="8197" max="8197" width="11.85546875" style="7" bestFit="1" customWidth="1"/>
    <col min="8198" max="8198" width="12.7109375" style="7" bestFit="1" customWidth="1"/>
    <col min="8199" max="8202" width="11.28515625" style="7" bestFit="1" customWidth="1"/>
    <col min="8203" max="8204" width="11.85546875" style="7" bestFit="1" customWidth="1"/>
    <col min="8205" max="8205" width="12.28515625" style="7" bestFit="1" customWidth="1"/>
    <col min="8206" max="8206" width="11.28515625" style="7" bestFit="1" customWidth="1"/>
    <col min="8207" max="8207" width="12.140625" style="7" bestFit="1" customWidth="1"/>
    <col min="8208" max="8208" width="12.7109375" style="7" bestFit="1" customWidth="1"/>
    <col min="8209" max="8209" width="14.42578125" style="7" bestFit="1" customWidth="1"/>
    <col min="8210" max="8210" width="22.42578125" style="7" customWidth="1"/>
    <col min="8211" max="8211" width="5.5703125" style="7" customWidth="1"/>
    <col min="8212" max="8212" width="17.42578125" style="7" customWidth="1"/>
    <col min="8213" max="8213" width="4.5703125" style="7" customWidth="1"/>
    <col min="8214" max="8214" width="7.140625" style="7" customWidth="1"/>
    <col min="8215" max="8215" width="7" style="7" customWidth="1"/>
    <col min="8216" max="8216" width="13.42578125" style="7" customWidth="1"/>
    <col min="8217" max="8448" width="9.140625" style="7"/>
    <col min="8449" max="8449" width="18.140625" style="7" bestFit="1" customWidth="1"/>
    <col min="8450" max="8451" width="14.42578125" style="7" bestFit="1" customWidth="1"/>
    <col min="8452" max="8452" width="11.28515625" style="7" bestFit="1" customWidth="1"/>
    <col min="8453" max="8453" width="11.85546875" style="7" bestFit="1" customWidth="1"/>
    <col min="8454" max="8454" width="12.7109375" style="7" bestFit="1" customWidth="1"/>
    <col min="8455" max="8458" width="11.28515625" style="7" bestFit="1" customWidth="1"/>
    <col min="8459" max="8460" width="11.85546875" style="7" bestFit="1" customWidth="1"/>
    <col min="8461" max="8461" width="12.28515625" style="7" bestFit="1" customWidth="1"/>
    <col min="8462" max="8462" width="11.28515625" style="7" bestFit="1" customWidth="1"/>
    <col min="8463" max="8463" width="12.140625" style="7" bestFit="1" customWidth="1"/>
    <col min="8464" max="8464" width="12.7109375" style="7" bestFit="1" customWidth="1"/>
    <col min="8465" max="8465" width="14.42578125" style="7" bestFit="1" customWidth="1"/>
    <col min="8466" max="8466" width="22.42578125" style="7" customWidth="1"/>
    <col min="8467" max="8467" width="5.5703125" style="7" customWidth="1"/>
    <col min="8468" max="8468" width="17.42578125" style="7" customWidth="1"/>
    <col min="8469" max="8469" width="4.5703125" style="7" customWidth="1"/>
    <col min="8470" max="8470" width="7.140625" style="7" customWidth="1"/>
    <col min="8471" max="8471" width="7" style="7" customWidth="1"/>
    <col min="8472" max="8472" width="13.42578125" style="7" customWidth="1"/>
    <col min="8473" max="8704" width="9.140625" style="7"/>
    <col min="8705" max="8705" width="18.140625" style="7" bestFit="1" customWidth="1"/>
    <col min="8706" max="8707" width="14.42578125" style="7" bestFit="1" customWidth="1"/>
    <col min="8708" max="8708" width="11.28515625" style="7" bestFit="1" customWidth="1"/>
    <col min="8709" max="8709" width="11.85546875" style="7" bestFit="1" customWidth="1"/>
    <col min="8710" max="8710" width="12.7109375" style="7" bestFit="1" customWidth="1"/>
    <col min="8711" max="8714" width="11.28515625" style="7" bestFit="1" customWidth="1"/>
    <col min="8715" max="8716" width="11.85546875" style="7" bestFit="1" customWidth="1"/>
    <col min="8717" max="8717" width="12.28515625" style="7" bestFit="1" customWidth="1"/>
    <col min="8718" max="8718" width="11.28515625" style="7" bestFit="1" customWidth="1"/>
    <col min="8719" max="8719" width="12.140625" style="7" bestFit="1" customWidth="1"/>
    <col min="8720" max="8720" width="12.7109375" style="7" bestFit="1" customWidth="1"/>
    <col min="8721" max="8721" width="14.42578125" style="7" bestFit="1" customWidth="1"/>
    <col min="8722" max="8722" width="22.42578125" style="7" customWidth="1"/>
    <col min="8723" max="8723" width="5.5703125" style="7" customWidth="1"/>
    <col min="8724" max="8724" width="17.42578125" style="7" customWidth="1"/>
    <col min="8725" max="8725" width="4.5703125" style="7" customWidth="1"/>
    <col min="8726" max="8726" width="7.140625" style="7" customWidth="1"/>
    <col min="8727" max="8727" width="7" style="7" customWidth="1"/>
    <col min="8728" max="8728" width="13.42578125" style="7" customWidth="1"/>
    <col min="8729" max="8960" width="9.140625" style="7"/>
    <col min="8961" max="8961" width="18.140625" style="7" bestFit="1" customWidth="1"/>
    <col min="8962" max="8963" width="14.42578125" style="7" bestFit="1" customWidth="1"/>
    <col min="8964" max="8964" width="11.28515625" style="7" bestFit="1" customWidth="1"/>
    <col min="8965" max="8965" width="11.85546875" style="7" bestFit="1" customWidth="1"/>
    <col min="8966" max="8966" width="12.7109375" style="7" bestFit="1" customWidth="1"/>
    <col min="8967" max="8970" width="11.28515625" style="7" bestFit="1" customWidth="1"/>
    <col min="8971" max="8972" width="11.85546875" style="7" bestFit="1" customWidth="1"/>
    <col min="8973" max="8973" width="12.28515625" style="7" bestFit="1" customWidth="1"/>
    <col min="8974" max="8974" width="11.28515625" style="7" bestFit="1" customWidth="1"/>
    <col min="8975" max="8975" width="12.140625" style="7" bestFit="1" customWidth="1"/>
    <col min="8976" max="8976" width="12.7109375" style="7" bestFit="1" customWidth="1"/>
    <col min="8977" max="8977" width="14.42578125" style="7" bestFit="1" customWidth="1"/>
    <col min="8978" max="8978" width="22.42578125" style="7" customWidth="1"/>
    <col min="8979" max="8979" width="5.5703125" style="7" customWidth="1"/>
    <col min="8980" max="8980" width="17.42578125" style="7" customWidth="1"/>
    <col min="8981" max="8981" width="4.5703125" style="7" customWidth="1"/>
    <col min="8982" max="8982" width="7.140625" style="7" customWidth="1"/>
    <col min="8983" max="8983" width="7" style="7" customWidth="1"/>
    <col min="8984" max="8984" width="13.42578125" style="7" customWidth="1"/>
    <col min="8985" max="9216" width="9.140625" style="7"/>
    <col min="9217" max="9217" width="18.140625" style="7" bestFit="1" customWidth="1"/>
    <col min="9218" max="9219" width="14.42578125" style="7" bestFit="1" customWidth="1"/>
    <col min="9220" max="9220" width="11.28515625" style="7" bestFit="1" customWidth="1"/>
    <col min="9221" max="9221" width="11.85546875" style="7" bestFit="1" customWidth="1"/>
    <col min="9222" max="9222" width="12.7109375" style="7" bestFit="1" customWidth="1"/>
    <col min="9223" max="9226" width="11.28515625" style="7" bestFit="1" customWidth="1"/>
    <col min="9227" max="9228" width="11.85546875" style="7" bestFit="1" customWidth="1"/>
    <col min="9229" max="9229" width="12.28515625" style="7" bestFit="1" customWidth="1"/>
    <col min="9230" max="9230" width="11.28515625" style="7" bestFit="1" customWidth="1"/>
    <col min="9231" max="9231" width="12.140625" style="7" bestFit="1" customWidth="1"/>
    <col min="9232" max="9232" width="12.7109375" style="7" bestFit="1" customWidth="1"/>
    <col min="9233" max="9233" width="14.42578125" style="7" bestFit="1" customWidth="1"/>
    <col min="9234" max="9234" width="22.42578125" style="7" customWidth="1"/>
    <col min="9235" max="9235" width="5.5703125" style="7" customWidth="1"/>
    <col min="9236" max="9236" width="17.42578125" style="7" customWidth="1"/>
    <col min="9237" max="9237" width="4.5703125" style="7" customWidth="1"/>
    <col min="9238" max="9238" width="7.140625" style="7" customWidth="1"/>
    <col min="9239" max="9239" width="7" style="7" customWidth="1"/>
    <col min="9240" max="9240" width="13.42578125" style="7" customWidth="1"/>
    <col min="9241" max="9472" width="9.140625" style="7"/>
    <col min="9473" max="9473" width="18.140625" style="7" bestFit="1" customWidth="1"/>
    <col min="9474" max="9475" width="14.42578125" style="7" bestFit="1" customWidth="1"/>
    <col min="9476" max="9476" width="11.28515625" style="7" bestFit="1" customWidth="1"/>
    <col min="9477" max="9477" width="11.85546875" style="7" bestFit="1" customWidth="1"/>
    <col min="9478" max="9478" width="12.7109375" style="7" bestFit="1" customWidth="1"/>
    <col min="9479" max="9482" width="11.28515625" style="7" bestFit="1" customWidth="1"/>
    <col min="9483" max="9484" width="11.85546875" style="7" bestFit="1" customWidth="1"/>
    <col min="9485" max="9485" width="12.28515625" style="7" bestFit="1" customWidth="1"/>
    <col min="9486" max="9486" width="11.28515625" style="7" bestFit="1" customWidth="1"/>
    <col min="9487" max="9487" width="12.140625" style="7" bestFit="1" customWidth="1"/>
    <col min="9488" max="9488" width="12.7109375" style="7" bestFit="1" customWidth="1"/>
    <col min="9489" max="9489" width="14.42578125" style="7" bestFit="1" customWidth="1"/>
    <col min="9490" max="9490" width="22.42578125" style="7" customWidth="1"/>
    <col min="9491" max="9491" width="5.5703125" style="7" customWidth="1"/>
    <col min="9492" max="9492" width="17.42578125" style="7" customWidth="1"/>
    <col min="9493" max="9493" width="4.5703125" style="7" customWidth="1"/>
    <col min="9494" max="9494" width="7.140625" style="7" customWidth="1"/>
    <col min="9495" max="9495" width="7" style="7" customWidth="1"/>
    <col min="9496" max="9496" width="13.42578125" style="7" customWidth="1"/>
    <col min="9497" max="9728" width="9.140625" style="7"/>
    <col min="9729" max="9729" width="18.140625" style="7" bestFit="1" customWidth="1"/>
    <col min="9730" max="9731" width="14.42578125" style="7" bestFit="1" customWidth="1"/>
    <col min="9732" max="9732" width="11.28515625" style="7" bestFit="1" customWidth="1"/>
    <col min="9733" max="9733" width="11.85546875" style="7" bestFit="1" customWidth="1"/>
    <col min="9734" max="9734" width="12.7109375" style="7" bestFit="1" customWidth="1"/>
    <col min="9735" max="9738" width="11.28515625" style="7" bestFit="1" customWidth="1"/>
    <col min="9739" max="9740" width="11.85546875" style="7" bestFit="1" customWidth="1"/>
    <col min="9741" max="9741" width="12.28515625" style="7" bestFit="1" customWidth="1"/>
    <col min="9742" max="9742" width="11.28515625" style="7" bestFit="1" customWidth="1"/>
    <col min="9743" max="9743" width="12.140625" style="7" bestFit="1" customWidth="1"/>
    <col min="9744" max="9744" width="12.7109375" style="7" bestFit="1" customWidth="1"/>
    <col min="9745" max="9745" width="14.42578125" style="7" bestFit="1" customWidth="1"/>
    <col min="9746" max="9746" width="22.42578125" style="7" customWidth="1"/>
    <col min="9747" max="9747" width="5.5703125" style="7" customWidth="1"/>
    <col min="9748" max="9748" width="17.42578125" style="7" customWidth="1"/>
    <col min="9749" max="9749" width="4.5703125" style="7" customWidth="1"/>
    <col min="9750" max="9750" width="7.140625" style="7" customWidth="1"/>
    <col min="9751" max="9751" width="7" style="7" customWidth="1"/>
    <col min="9752" max="9752" width="13.42578125" style="7" customWidth="1"/>
    <col min="9753" max="9984" width="9.140625" style="7"/>
    <col min="9985" max="9985" width="18.140625" style="7" bestFit="1" customWidth="1"/>
    <col min="9986" max="9987" width="14.42578125" style="7" bestFit="1" customWidth="1"/>
    <col min="9988" max="9988" width="11.28515625" style="7" bestFit="1" customWidth="1"/>
    <col min="9989" max="9989" width="11.85546875" style="7" bestFit="1" customWidth="1"/>
    <col min="9990" max="9990" width="12.7109375" style="7" bestFit="1" customWidth="1"/>
    <col min="9991" max="9994" width="11.28515625" style="7" bestFit="1" customWidth="1"/>
    <col min="9995" max="9996" width="11.85546875" style="7" bestFit="1" customWidth="1"/>
    <col min="9997" max="9997" width="12.28515625" style="7" bestFit="1" customWidth="1"/>
    <col min="9998" max="9998" width="11.28515625" style="7" bestFit="1" customWidth="1"/>
    <col min="9999" max="9999" width="12.140625" style="7" bestFit="1" customWidth="1"/>
    <col min="10000" max="10000" width="12.7109375" style="7" bestFit="1" customWidth="1"/>
    <col min="10001" max="10001" width="14.42578125" style="7" bestFit="1" customWidth="1"/>
    <col min="10002" max="10002" width="22.42578125" style="7" customWidth="1"/>
    <col min="10003" max="10003" width="5.5703125" style="7" customWidth="1"/>
    <col min="10004" max="10004" width="17.42578125" style="7" customWidth="1"/>
    <col min="10005" max="10005" width="4.5703125" style="7" customWidth="1"/>
    <col min="10006" max="10006" width="7.140625" style="7" customWidth="1"/>
    <col min="10007" max="10007" width="7" style="7" customWidth="1"/>
    <col min="10008" max="10008" width="13.42578125" style="7" customWidth="1"/>
    <col min="10009" max="10240" width="9.140625" style="7"/>
    <col min="10241" max="10241" width="18.140625" style="7" bestFit="1" customWidth="1"/>
    <col min="10242" max="10243" width="14.42578125" style="7" bestFit="1" customWidth="1"/>
    <col min="10244" max="10244" width="11.28515625" style="7" bestFit="1" customWidth="1"/>
    <col min="10245" max="10245" width="11.85546875" style="7" bestFit="1" customWidth="1"/>
    <col min="10246" max="10246" width="12.7109375" style="7" bestFit="1" customWidth="1"/>
    <col min="10247" max="10250" width="11.28515625" style="7" bestFit="1" customWidth="1"/>
    <col min="10251" max="10252" width="11.85546875" style="7" bestFit="1" customWidth="1"/>
    <col min="10253" max="10253" width="12.28515625" style="7" bestFit="1" customWidth="1"/>
    <col min="10254" max="10254" width="11.28515625" style="7" bestFit="1" customWidth="1"/>
    <col min="10255" max="10255" width="12.140625" style="7" bestFit="1" customWidth="1"/>
    <col min="10256" max="10256" width="12.7109375" style="7" bestFit="1" customWidth="1"/>
    <col min="10257" max="10257" width="14.42578125" style="7" bestFit="1" customWidth="1"/>
    <col min="10258" max="10258" width="22.42578125" style="7" customWidth="1"/>
    <col min="10259" max="10259" width="5.5703125" style="7" customWidth="1"/>
    <col min="10260" max="10260" width="17.42578125" style="7" customWidth="1"/>
    <col min="10261" max="10261" width="4.5703125" style="7" customWidth="1"/>
    <col min="10262" max="10262" width="7.140625" style="7" customWidth="1"/>
    <col min="10263" max="10263" width="7" style="7" customWidth="1"/>
    <col min="10264" max="10264" width="13.42578125" style="7" customWidth="1"/>
    <col min="10265" max="10496" width="9.140625" style="7"/>
    <col min="10497" max="10497" width="18.140625" style="7" bestFit="1" customWidth="1"/>
    <col min="10498" max="10499" width="14.42578125" style="7" bestFit="1" customWidth="1"/>
    <col min="10500" max="10500" width="11.28515625" style="7" bestFit="1" customWidth="1"/>
    <col min="10501" max="10501" width="11.85546875" style="7" bestFit="1" customWidth="1"/>
    <col min="10502" max="10502" width="12.7109375" style="7" bestFit="1" customWidth="1"/>
    <col min="10503" max="10506" width="11.28515625" style="7" bestFit="1" customWidth="1"/>
    <col min="10507" max="10508" width="11.85546875" style="7" bestFit="1" customWidth="1"/>
    <col min="10509" max="10509" width="12.28515625" style="7" bestFit="1" customWidth="1"/>
    <col min="10510" max="10510" width="11.28515625" style="7" bestFit="1" customWidth="1"/>
    <col min="10511" max="10511" width="12.140625" style="7" bestFit="1" customWidth="1"/>
    <col min="10512" max="10512" width="12.7109375" style="7" bestFit="1" customWidth="1"/>
    <col min="10513" max="10513" width="14.42578125" style="7" bestFit="1" customWidth="1"/>
    <col min="10514" max="10514" width="22.42578125" style="7" customWidth="1"/>
    <col min="10515" max="10515" width="5.5703125" style="7" customWidth="1"/>
    <col min="10516" max="10516" width="17.42578125" style="7" customWidth="1"/>
    <col min="10517" max="10517" width="4.5703125" style="7" customWidth="1"/>
    <col min="10518" max="10518" width="7.140625" style="7" customWidth="1"/>
    <col min="10519" max="10519" width="7" style="7" customWidth="1"/>
    <col min="10520" max="10520" width="13.42578125" style="7" customWidth="1"/>
    <col min="10521" max="10752" width="9.140625" style="7"/>
    <col min="10753" max="10753" width="18.140625" style="7" bestFit="1" customWidth="1"/>
    <col min="10754" max="10755" width="14.42578125" style="7" bestFit="1" customWidth="1"/>
    <col min="10756" max="10756" width="11.28515625" style="7" bestFit="1" customWidth="1"/>
    <col min="10757" max="10757" width="11.85546875" style="7" bestFit="1" customWidth="1"/>
    <col min="10758" max="10758" width="12.7109375" style="7" bestFit="1" customWidth="1"/>
    <col min="10759" max="10762" width="11.28515625" style="7" bestFit="1" customWidth="1"/>
    <col min="10763" max="10764" width="11.85546875" style="7" bestFit="1" customWidth="1"/>
    <col min="10765" max="10765" width="12.28515625" style="7" bestFit="1" customWidth="1"/>
    <col min="10766" max="10766" width="11.28515625" style="7" bestFit="1" customWidth="1"/>
    <col min="10767" max="10767" width="12.140625" style="7" bestFit="1" customWidth="1"/>
    <col min="10768" max="10768" width="12.7109375" style="7" bestFit="1" customWidth="1"/>
    <col min="10769" max="10769" width="14.42578125" style="7" bestFit="1" customWidth="1"/>
    <col min="10770" max="10770" width="22.42578125" style="7" customWidth="1"/>
    <col min="10771" max="10771" width="5.5703125" style="7" customWidth="1"/>
    <col min="10772" max="10772" width="17.42578125" style="7" customWidth="1"/>
    <col min="10773" max="10773" width="4.5703125" style="7" customWidth="1"/>
    <col min="10774" max="10774" width="7.140625" style="7" customWidth="1"/>
    <col min="10775" max="10775" width="7" style="7" customWidth="1"/>
    <col min="10776" max="10776" width="13.42578125" style="7" customWidth="1"/>
    <col min="10777" max="11008" width="9.140625" style="7"/>
    <col min="11009" max="11009" width="18.140625" style="7" bestFit="1" customWidth="1"/>
    <col min="11010" max="11011" width="14.42578125" style="7" bestFit="1" customWidth="1"/>
    <col min="11012" max="11012" width="11.28515625" style="7" bestFit="1" customWidth="1"/>
    <col min="11013" max="11013" width="11.85546875" style="7" bestFit="1" customWidth="1"/>
    <col min="11014" max="11014" width="12.7109375" style="7" bestFit="1" customWidth="1"/>
    <col min="11015" max="11018" width="11.28515625" style="7" bestFit="1" customWidth="1"/>
    <col min="11019" max="11020" width="11.85546875" style="7" bestFit="1" customWidth="1"/>
    <col min="11021" max="11021" width="12.28515625" style="7" bestFit="1" customWidth="1"/>
    <col min="11022" max="11022" width="11.28515625" style="7" bestFit="1" customWidth="1"/>
    <col min="11023" max="11023" width="12.140625" style="7" bestFit="1" customWidth="1"/>
    <col min="11024" max="11024" width="12.7109375" style="7" bestFit="1" customWidth="1"/>
    <col min="11025" max="11025" width="14.42578125" style="7" bestFit="1" customWidth="1"/>
    <col min="11026" max="11026" width="22.42578125" style="7" customWidth="1"/>
    <col min="11027" max="11027" width="5.5703125" style="7" customWidth="1"/>
    <col min="11028" max="11028" width="17.42578125" style="7" customWidth="1"/>
    <col min="11029" max="11029" width="4.5703125" style="7" customWidth="1"/>
    <col min="11030" max="11030" width="7.140625" style="7" customWidth="1"/>
    <col min="11031" max="11031" width="7" style="7" customWidth="1"/>
    <col min="11032" max="11032" width="13.42578125" style="7" customWidth="1"/>
    <col min="11033" max="11264" width="9.140625" style="7"/>
    <col min="11265" max="11265" width="18.140625" style="7" bestFit="1" customWidth="1"/>
    <col min="11266" max="11267" width="14.42578125" style="7" bestFit="1" customWidth="1"/>
    <col min="11268" max="11268" width="11.28515625" style="7" bestFit="1" customWidth="1"/>
    <col min="11269" max="11269" width="11.85546875" style="7" bestFit="1" customWidth="1"/>
    <col min="11270" max="11270" width="12.7109375" style="7" bestFit="1" customWidth="1"/>
    <col min="11271" max="11274" width="11.28515625" style="7" bestFit="1" customWidth="1"/>
    <col min="11275" max="11276" width="11.85546875" style="7" bestFit="1" customWidth="1"/>
    <col min="11277" max="11277" width="12.28515625" style="7" bestFit="1" customWidth="1"/>
    <col min="11278" max="11278" width="11.28515625" style="7" bestFit="1" customWidth="1"/>
    <col min="11279" max="11279" width="12.140625" style="7" bestFit="1" customWidth="1"/>
    <col min="11280" max="11280" width="12.7109375" style="7" bestFit="1" customWidth="1"/>
    <col min="11281" max="11281" width="14.42578125" style="7" bestFit="1" customWidth="1"/>
    <col min="11282" max="11282" width="22.42578125" style="7" customWidth="1"/>
    <col min="11283" max="11283" width="5.5703125" style="7" customWidth="1"/>
    <col min="11284" max="11284" width="17.42578125" style="7" customWidth="1"/>
    <col min="11285" max="11285" width="4.5703125" style="7" customWidth="1"/>
    <col min="11286" max="11286" width="7.140625" style="7" customWidth="1"/>
    <col min="11287" max="11287" width="7" style="7" customWidth="1"/>
    <col min="11288" max="11288" width="13.42578125" style="7" customWidth="1"/>
    <col min="11289" max="11520" width="9.140625" style="7"/>
    <col min="11521" max="11521" width="18.140625" style="7" bestFit="1" customWidth="1"/>
    <col min="11522" max="11523" width="14.42578125" style="7" bestFit="1" customWidth="1"/>
    <col min="11524" max="11524" width="11.28515625" style="7" bestFit="1" customWidth="1"/>
    <col min="11525" max="11525" width="11.85546875" style="7" bestFit="1" customWidth="1"/>
    <col min="11526" max="11526" width="12.7109375" style="7" bestFit="1" customWidth="1"/>
    <col min="11527" max="11530" width="11.28515625" style="7" bestFit="1" customWidth="1"/>
    <col min="11531" max="11532" width="11.85546875" style="7" bestFit="1" customWidth="1"/>
    <col min="11533" max="11533" width="12.28515625" style="7" bestFit="1" customWidth="1"/>
    <col min="11534" max="11534" width="11.28515625" style="7" bestFit="1" customWidth="1"/>
    <col min="11535" max="11535" width="12.140625" style="7" bestFit="1" customWidth="1"/>
    <col min="11536" max="11536" width="12.7109375" style="7" bestFit="1" customWidth="1"/>
    <col min="11537" max="11537" width="14.42578125" style="7" bestFit="1" customWidth="1"/>
    <col min="11538" max="11538" width="22.42578125" style="7" customWidth="1"/>
    <col min="11539" max="11539" width="5.5703125" style="7" customWidth="1"/>
    <col min="11540" max="11540" width="17.42578125" style="7" customWidth="1"/>
    <col min="11541" max="11541" width="4.5703125" style="7" customWidth="1"/>
    <col min="11542" max="11542" width="7.140625" style="7" customWidth="1"/>
    <col min="11543" max="11543" width="7" style="7" customWidth="1"/>
    <col min="11544" max="11544" width="13.42578125" style="7" customWidth="1"/>
    <col min="11545" max="11776" width="9.140625" style="7"/>
    <col min="11777" max="11777" width="18.140625" style="7" bestFit="1" customWidth="1"/>
    <col min="11778" max="11779" width="14.42578125" style="7" bestFit="1" customWidth="1"/>
    <col min="11780" max="11780" width="11.28515625" style="7" bestFit="1" customWidth="1"/>
    <col min="11781" max="11781" width="11.85546875" style="7" bestFit="1" customWidth="1"/>
    <col min="11782" max="11782" width="12.7109375" style="7" bestFit="1" customWidth="1"/>
    <col min="11783" max="11786" width="11.28515625" style="7" bestFit="1" customWidth="1"/>
    <col min="11787" max="11788" width="11.85546875" style="7" bestFit="1" customWidth="1"/>
    <col min="11789" max="11789" width="12.28515625" style="7" bestFit="1" customWidth="1"/>
    <col min="11790" max="11790" width="11.28515625" style="7" bestFit="1" customWidth="1"/>
    <col min="11791" max="11791" width="12.140625" style="7" bestFit="1" customWidth="1"/>
    <col min="11792" max="11792" width="12.7109375" style="7" bestFit="1" customWidth="1"/>
    <col min="11793" max="11793" width="14.42578125" style="7" bestFit="1" customWidth="1"/>
    <col min="11794" max="11794" width="22.42578125" style="7" customWidth="1"/>
    <col min="11795" max="11795" width="5.5703125" style="7" customWidth="1"/>
    <col min="11796" max="11796" width="17.42578125" style="7" customWidth="1"/>
    <col min="11797" max="11797" width="4.5703125" style="7" customWidth="1"/>
    <col min="11798" max="11798" width="7.140625" style="7" customWidth="1"/>
    <col min="11799" max="11799" width="7" style="7" customWidth="1"/>
    <col min="11800" max="11800" width="13.42578125" style="7" customWidth="1"/>
    <col min="11801" max="12032" width="9.140625" style="7"/>
    <col min="12033" max="12033" width="18.140625" style="7" bestFit="1" customWidth="1"/>
    <col min="12034" max="12035" width="14.42578125" style="7" bestFit="1" customWidth="1"/>
    <col min="12036" max="12036" width="11.28515625" style="7" bestFit="1" customWidth="1"/>
    <col min="12037" max="12037" width="11.85546875" style="7" bestFit="1" customWidth="1"/>
    <col min="12038" max="12038" width="12.7109375" style="7" bestFit="1" customWidth="1"/>
    <col min="12039" max="12042" width="11.28515625" style="7" bestFit="1" customWidth="1"/>
    <col min="12043" max="12044" width="11.85546875" style="7" bestFit="1" customWidth="1"/>
    <col min="12045" max="12045" width="12.28515625" style="7" bestFit="1" customWidth="1"/>
    <col min="12046" max="12046" width="11.28515625" style="7" bestFit="1" customWidth="1"/>
    <col min="12047" max="12047" width="12.140625" style="7" bestFit="1" customWidth="1"/>
    <col min="12048" max="12048" width="12.7109375" style="7" bestFit="1" customWidth="1"/>
    <col min="12049" max="12049" width="14.42578125" style="7" bestFit="1" customWidth="1"/>
    <col min="12050" max="12050" width="22.42578125" style="7" customWidth="1"/>
    <col min="12051" max="12051" width="5.5703125" style="7" customWidth="1"/>
    <col min="12052" max="12052" width="17.42578125" style="7" customWidth="1"/>
    <col min="12053" max="12053" width="4.5703125" style="7" customWidth="1"/>
    <col min="12054" max="12054" width="7.140625" style="7" customWidth="1"/>
    <col min="12055" max="12055" width="7" style="7" customWidth="1"/>
    <col min="12056" max="12056" width="13.42578125" style="7" customWidth="1"/>
    <col min="12057" max="12288" width="9.140625" style="7"/>
    <col min="12289" max="12289" width="18.140625" style="7" bestFit="1" customWidth="1"/>
    <col min="12290" max="12291" width="14.42578125" style="7" bestFit="1" customWidth="1"/>
    <col min="12292" max="12292" width="11.28515625" style="7" bestFit="1" customWidth="1"/>
    <col min="12293" max="12293" width="11.85546875" style="7" bestFit="1" customWidth="1"/>
    <col min="12294" max="12294" width="12.7109375" style="7" bestFit="1" customWidth="1"/>
    <col min="12295" max="12298" width="11.28515625" style="7" bestFit="1" customWidth="1"/>
    <col min="12299" max="12300" width="11.85546875" style="7" bestFit="1" customWidth="1"/>
    <col min="12301" max="12301" width="12.28515625" style="7" bestFit="1" customWidth="1"/>
    <col min="12302" max="12302" width="11.28515625" style="7" bestFit="1" customWidth="1"/>
    <col min="12303" max="12303" width="12.140625" style="7" bestFit="1" customWidth="1"/>
    <col min="12304" max="12304" width="12.7109375" style="7" bestFit="1" customWidth="1"/>
    <col min="12305" max="12305" width="14.42578125" style="7" bestFit="1" customWidth="1"/>
    <col min="12306" max="12306" width="22.42578125" style="7" customWidth="1"/>
    <col min="12307" max="12307" width="5.5703125" style="7" customWidth="1"/>
    <col min="12308" max="12308" width="17.42578125" style="7" customWidth="1"/>
    <col min="12309" max="12309" width="4.5703125" style="7" customWidth="1"/>
    <col min="12310" max="12310" width="7.140625" style="7" customWidth="1"/>
    <col min="12311" max="12311" width="7" style="7" customWidth="1"/>
    <col min="12312" max="12312" width="13.42578125" style="7" customWidth="1"/>
    <col min="12313" max="12544" width="9.140625" style="7"/>
    <col min="12545" max="12545" width="18.140625" style="7" bestFit="1" customWidth="1"/>
    <col min="12546" max="12547" width="14.42578125" style="7" bestFit="1" customWidth="1"/>
    <col min="12548" max="12548" width="11.28515625" style="7" bestFit="1" customWidth="1"/>
    <col min="12549" max="12549" width="11.85546875" style="7" bestFit="1" customWidth="1"/>
    <col min="12550" max="12550" width="12.7109375" style="7" bestFit="1" customWidth="1"/>
    <col min="12551" max="12554" width="11.28515625" style="7" bestFit="1" customWidth="1"/>
    <col min="12555" max="12556" width="11.85546875" style="7" bestFit="1" customWidth="1"/>
    <col min="12557" max="12557" width="12.28515625" style="7" bestFit="1" customWidth="1"/>
    <col min="12558" max="12558" width="11.28515625" style="7" bestFit="1" customWidth="1"/>
    <col min="12559" max="12559" width="12.140625" style="7" bestFit="1" customWidth="1"/>
    <col min="12560" max="12560" width="12.7109375" style="7" bestFit="1" customWidth="1"/>
    <col min="12561" max="12561" width="14.42578125" style="7" bestFit="1" customWidth="1"/>
    <col min="12562" max="12562" width="22.42578125" style="7" customWidth="1"/>
    <col min="12563" max="12563" width="5.5703125" style="7" customWidth="1"/>
    <col min="12564" max="12564" width="17.42578125" style="7" customWidth="1"/>
    <col min="12565" max="12565" width="4.5703125" style="7" customWidth="1"/>
    <col min="12566" max="12566" width="7.140625" style="7" customWidth="1"/>
    <col min="12567" max="12567" width="7" style="7" customWidth="1"/>
    <col min="12568" max="12568" width="13.42578125" style="7" customWidth="1"/>
    <col min="12569" max="12800" width="9.140625" style="7"/>
    <col min="12801" max="12801" width="18.140625" style="7" bestFit="1" customWidth="1"/>
    <col min="12802" max="12803" width="14.42578125" style="7" bestFit="1" customWidth="1"/>
    <col min="12804" max="12804" width="11.28515625" style="7" bestFit="1" customWidth="1"/>
    <col min="12805" max="12805" width="11.85546875" style="7" bestFit="1" customWidth="1"/>
    <col min="12806" max="12806" width="12.7109375" style="7" bestFit="1" customWidth="1"/>
    <col min="12807" max="12810" width="11.28515625" style="7" bestFit="1" customWidth="1"/>
    <col min="12811" max="12812" width="11.85546875" style="7" bestFit="1" customWidth="1"/>
    <col min="12813" max="12813" width="12.28515625" style="7" bestFit="1" customWidth="1"/>
    <col min="12814" max="12814" width="11.28515625" style="7" bestFit="1" customWidth="1"/>
    <col min="12815" max="12815" width="12.140625" style="7" bestFit="1" customWidth="1"/>
    <col min="12816" max="12816" width="12.7109375" style="7" bestFit="1" customWidth="1"/>
    <col min="12817" max="12817" width="14.42578125" style="7" bestFit="1" customWidth="1"/>
    <col min="12818" max="12818" width="22.42578125" style="7" customWidth="1"/>
    <col min="12819" max="12819" width="5.5703125" style="7" customWidth="1"/>
    <col min="12820" max="12820" width="17.42578125" style="7" customWidth="1"/>
    <col min="12821" max="12821" width="4.5703125" style="7" customWidth="1"/>
    <col min="12822" max="12822" width="7.140625" style="7" customWidth="1"/>
    <col min="12823" max="12823" width="7" style="7" customWidth="1"/>
    <col min="12824" max="12824" width="13.42578125" style="7" customWidth="1"/>
    <col min="12825" max="13056" width="9.140625" style="7"/>
    <col min="13057" max="13057" width="18.140625" style="7" bestFit="1" customWidth="1"/>
    <col min="13058" max="13059" width="14.42578125" style="7" bestFit="1" customWidth="1"/>
    <col min="13060" max="13060" width="11.28515625" style="7" bestFit="1" customWidth="1"/>
    <col min="13061" max="13061" width="11.85546875" style="7" bestFit="1" customWidth="1"/>
    <col min="13062" max="13062" width="12.7109375" style="7" bestFit="1" customWidth="1"/>
    <col min="13063" max="13066" width="11.28515625" style="7" bestFit="1" customWidth="1"/>
    <col min="13067" max="13068" width="11.85546875" style="7" bestFit="1" customWidth="1"/>
    <col min="13069" max="13069" width="12.28515625" style="7" bestFit="1" customWidth="1"/>
    <col min="13070" max="13070" width="11.28515625" style="7" bestFit="1" customWidth="1"/>
    <col min="13071" max="13071" width="12.140625" style="7" bestFit="1" customWidth="1"/>
    <col min="13072" max="13072" width="12.7109375" style="7" bestFit="1" customWidth="1"/>
    <col min="13073" max="13073" width="14.42578125" style="7" bestFit="1" customWidth="1"/>
    <col min="13074" max="13074" width="22.42578125" style="7" customWidth="1"/>
    <col min="13075" max="13075" width="5.5703125" style="7" customWidth="1"/>
    <col min="13076" max="13076" width="17.42578125" style="7" customWidth="1"/>
    <col min="13077" max="13077" width="4.5703125" style="7" customWidth="1"/>
    <col min="13078" max="13078" width="7.140625" style="7" customWidth="1"/>
    <col min="13079" max="13079" width="7" style="7" customWidth="1"/>
    <col min="13080" max="13080" width="13.42578125" style="7" customWidth="1"/>
    <col min="13081" max="13312" width="9.140625" style="7"/>
    <col min="13313" max="13313" width="18.140625" style="7" bestFit="1" customWidth="1"/>
    <col min="13314" max="13315" width="14.42578125" style="7" bestFit="1" customWidth="1"/>
    <col min="13316" max="13316" width="11.28515625" style="7" bestFit="1" customWidth="1"/>
    <col min="13317" max="13317" width="11.85546875" style="7" bestFit="1" customWidth="1"/>
    <col min="13318" max="13318" width="12.7109375" style="7" bestFit="1" customWidth="1"/>
    <col min="13319" max="13322" width="11.28515625" style="7" bestFit="1" customWidth="1"/>
    <col min="13323" max="13324" width="11.85546875" style="7" bestFit="1" customWidth="1"/>
    <col min="13325" max="13325" width="12.28515625" style="7" bestFit="1" customWidth="1"/>
    <col min="13326" max="13326" width="11.28515625" style="7" bestFit="1" customWidth="1"/>
    <col min="13327" max="13327" width="12.140625" style="7" bestFit="1" customWidth="1"/>
    <col min="13328" max="13328" width="12.7109375" style="7" bestFit="1" customWidth="1"/>
    <col min="13329" max="13329" width="14.42578125" style="7" bestFit="1" customWidth="1"/>
    <col min="13330" max="13330" width="22.42578125" style="7" customWidth="1"/>
    <col min="13331" max="13331" width="5.5703125" style="7" customWidth="1"/>
    <col min="13332" max="13332" width="17.42578125" style="7" customWidth="1"/>
    <col min="13333" max="13333" width="4.5703125" style="7" customWidth="1"/>
    <col min="13334" max="13334" width="7.140625" style="7" customWidth="1"/>
    <col min="13335" max="13335" width="7" style="7" customWidth="1"/>
    <col min="13336" max="13336" width="13.42578125" style="7" customWidth="1"/>
    <col min="13337" max="13568" width="9.140625" style="7"/>
    <col min="13569" max="13569" width="18.140625" style="7" bestFit="1" customWidth="1"/>
    <col min="13570" max="13571" width="14.42578125" style="7" bestFit="1" customWidth="1"/>
    <col min="13572" max="13572" width="11.28515625" style="7" bestFit="1" customWidth="1"/>
    <col min="13573" max="13573" width="11.85546875" style="7" bestFit="1" customWidth="1"/>
    <col min="13574" max="13574" width="12.7109375" style="7" bestFit="1" customWidth="1"/>
    <col min="13575" max="13578" width="11.28515625" style="7" bestFit="1" customWidth="1"/>
    <col min="13579" max="13580" width="11.85546875" style="7" bestFit="1" customWidth="1"/>
    <col min="13581" max="13581" width="12.28515625" style="7" bestFit="1" customWidth="1"/>
    <col min="13582" max="13582" width="11.28515625" style="7" bestFit="1" customWidth="1"/>
    <col min="13583" max="13583" width="12.140625" style="7" bestFit="1" customWidth="1"/>
    <col min="13584" max="13584" width="12.7109375" style="7" bestFit="1" customWidth="1"/>
    <col min="13585" max="13585" width="14.42578125" style="7" bestFit="1" customWidth="1"/>
    <col min="13586" max="13586" width="22.42578125" style="7" customWidth="1"/>
    <col min="13587" max="13587" width="5.5703125" style="7" customWidth="1"/>
    <col min="13588" max="13588" width="17.42578125" style="7" customWidth="1"/>
    <col min="13589" max="13589" width="4.5703125" style="7" customWidth="1"/>
    <col min="13590" max="13590" width="7.140625" style="7" customWidth="1"/>
    <col min="13591" max="13591" width="7" style="7" customWidth="1"/>
    <col min="13592" max="13592" width="13.42578125" style="7" customWidth="1"/>
    <col min="13593" max="13824" width="9.140625" style="7"/>
    <col min="13825" max="13825" width="18.140625" style="7" bestFit="1" customWidth="1"/>
    <col min="13826" max="13827" width="14.42578125" style="7" bestFit="1" customWidth="1"/>
    <col min="13828" max="13828" width="11.28515625" style="7" bestFit="1" customWidth="1"/>
    <col min="13829" max="13829" width="11.85546875" style="7" bestFit="1" customWidth="1"/>
    <col min="13830" max="13830" width="12.7109375" style="7" bestFit="1" customWidth="1"/>
    <col min="13831" max="13834" width="11.28515625" style="7" bestFit="1" customWidth="1"/>
    <col min="13835" max="13836" width="11.85546875" style="7" bestFit="1" customWidth="1"/>
    <col min="13837" max="13837" width="12.28515625" style="7" bestFit="1" customWidth="1"/>
    <col min="13838" max="13838" width="11.28515625" style="7" bestFit="1" customWidth="1"/>
    <col min="13839" max="13839" width="12.140625" style="7" bestFit="1" customWidth="1"/>
    <col min="13840" max="13840" width="12.7109375" style="7" bestFit="1" customWidth="1"/>
    <col min="13841" max="13841" width="14.42578125" style="7" bestFit="1" customWidth="1"/>
    <col min="13842" max="13842" width="22.42578125" style="7" customWidth="1"/>
    <col min="13843" max="13843" width="5.5703125" style="7" customWidth="1"/>
    <col min="13844" max="13844" width="17.42578125" style="7" customWidth="1"/>
    <col min="13845" max="13845" width="4.5703125" style="7" customWidth="1"/>
    <col min="13846" max="13846" width="7.140625" style="7" customWidth="1"/>
    <col min="13847" max="13847" width="7" style="7" customWidth="1"/>
    <col min="13848" max="13848" width="13.42578125" style="7" customWidth="1"/>
    <col min="13849" max="14080" width="9.140625" style="7"/>
    <col min="14081" max="14081" width="18.140625" style="7" bestFit="1" customWidth="1"/>
    <col min="14082" max="14083" width="14.42578125" style="7" bestFit="1" customWidth="1"/>
    <col min="14084" max="14084" width="11.28515625" style="7" bestFit="1" customWidth="1"/>
    <col min="14085" max="14085" width="11.85546875" style="7" bestFit="1" customWidth="1"/>
    <col min="14086" max="14086" width="12.7109375" style="7" bestFit="1" customWidth="1"/>
    <col min="14087" max="14090" width="11.28515625" style="7" bestFit="1" customWidth="1"/>
    <col min="14091" max="14092" width="11.85546875" style="7" bestFit="1" customWidth="1"/>
    <col min="14093" max="14093" width="12.28515625" style="7" bestFit="1" customWidth="1"/>
    <col min="14094" max="14094" width="11.28515625" style="7" bestFit="1" customWidth="1"/>
    <col min="14095" max="14095" width="12.140625" style="7" bestFit="1" customWidth="1"/>
    <col min="14096" max="14096" width="12.7109375" style="7" bestFit="1" customWidth="1"/>
    <col min="14097" max="14097" width="14.42578125" style="7" bestFit="1" customWidth="1"/>
    <col min="14098" max="14098" width="22.42578125" style="7" customWidth="1"/>
    <col min="14099" max="14099" width="5.5703125" style="7" customWidth="1"/>
    <col min="14100" max="14100" width="17.42578125" style="7" customWidth="1"/>
    <col min="14101" max="14101" width="4.5703125" style="7" customWidth="1"/>
    <col min="14102" max="14102" width="7.140625" style="7" customWidth="1"/>
    <col min="14103" max="14103" width="7" style="7" customWidth="1"/>
    <col min="14104" max="14104" width="13.42578125" style="7" customWidth="1"/>
    <col min="14105" max="14336" width="9.140625" style="7"/>
    <col min="14337" max="14337" width="18.140625" style="7" bestFit="1" customWidth="1"/>
    <col min="14338" max="14339" width="14.42578125" style="7" bestFit="1" customWidth="1"/>
    <col min="14340" max="14340" width="11.28515625" style="7" bestFit="1" customWidth="1"/>
    <col min="14341" max="14341" width="11.85546875" style="7" bestFit="1" customWidth="1"/>
    <col min="14342" max="14342" width="12.7109375" style="7" bestFit="1" customWidth="1"/>
    <col min="14343" max="14346" width="11.28515625" style="7" bestFit="1" customWidth="1"/>
    <col min="14347" max="14348" width="11.85546875" style="7" bestFit="1" customWidth="1"/>
    <col min="14349" max="14349" width="12.28515625" style="7" bestFit="1" customWidth="1"/>
    <col min="14350" max="14350" width="11.28515625" style="7" bestFit="1" customWidth="1"/>
    <col min="14351" max="14351" width="12.140625" style="7" bestFit="1" customWidth="1"/>
    <col min="14352" max="14352" width="12.7109375" style="7" bestFit="1" customWidth="1"/>
    <col min="14353" max="14353" width="14.42578125" style="7" bestFit="1" customWidth="1"/>
    <col min="14354" max="14354" width="22.42578125" style="7" customWidth="1"/>
    <col min="14355" max="14355" width="5.5703125" style="7" customWidth="1"/>
    <col min="14356" max="14356" width="17.42578125" style="7" customWidth="1"/>
    <col min="14357" max="14357" width="4.5703125" style="7" customWidth="1"/>
    <col min="14358" max="14358" width="7.140625" style="7" customWidth="1"/>
    <col min="14359" max="14359" width="7" style="7" customWidth="1"/>
    <col min="14360" max="14360" width="13.42578125" style="7" customWidth="1"/>
    <col min="14361" max="14592" width="9.140625" style="7"/>
    <col min="14593" max="14593" width="18.140625" style="7" bestFit="1" customWidth="1"/>
    <col min="14594" max="14595" width="14.42578125" style="7" bestFit="1" customWidth="1"/>
    <col min="14596" max="14596" width="11.28515625" style="7" bestFit="1" customWidth="1"/>
    <col min="14597" max="14597" width="11.85546875" style="7" bestFit="1" customWidth="1"/>
    <col min="14598" max="14598" width="12.7109375" style="7" bestFit="1" customWidth="1"/>
    <col min="14599" max="14602" width="11.28515625" style="7" bestFit="1" customWidth="1"/>
    <col min="14603" max="14604" width="11.85546875" style="7" bestFit="1" customWidth="1"/>
    <col min="14605" max="14605" width="12.28515625" style="7" bestFit="1" customWidth="1"/>
    <col min="14606" max="14606" width="11.28515625" style="7" bestFit="1" customWidth="1"/>
    <col min="14607" max="14607" width="12.140625" style="7" bestFit="1" customWidth="1"/>
    <col min="14608" max="14608" width="12.7109375" style="7" bestFit="1" customWidth="1"/>
    <col min="14609" max="14609" width="14.42578125" style="7" bestFit="1" customWidth="1"/>
    <col min="14610" max="14610" width="22.42578125" style="7" customWidth="1"/>
    <col min="14611" max="14611" width="5.5703125" style="7" customWidth="1"/>
    <col min="14612" max="14612" width="17.42578125" style="7" customWidth="1"/>
    <col min="14613" max="14613" width="4.5703125" style="7" customWidth="1"/>
    <col min="14614" max="14614" width="7.140625" style="7" customWidth="1"/>
    <col min="14615" max="14615" width="7" style="7" customWidth="1"/>
    <col min="14616" max="14616" width="13.42578125" style="7" customWidth="1"/>
    <col min="14617" max="14848" width="9.140625" style="7"/>
    <col min="14849" max="14849" width="18.140625" style="7" bestFit="1" customWidth="1"/>
    <col min="14850" max="14851" width="14.42578125" style="7" bestFit="1" customWidth="1"/>
    <col min="14852" max="14852" width="11.28515625" style="7" bestFit="1" customWidth="1"/>
    <col min="14853" max="14853" width="11.85546875" style="7" bestFit="1" customWidth="1"/>
    <col min="14854" max="14854" width="12.7109375" style="7" bestFit="1" customWidth="1"/>
    <col min="14855" max="14858" width="11.28515625" style="7" bestFit="1" customWidth="1"/>
    <col min="14859" max="14860" width="11.85546875" style="7" bestFit="1" customWidth="1"/>
    <col min="14861" max="14861" width="12.28515625" style="7" bestFit="1" customWidth="1"/>
    <col min="14862" max="14862" width="11.28515625" style="7" bestFit="1" customWidth="1"/>
    <col min="14863" max="14863" width="12.140625" style="7" bestFit="1" customWidth="1"/>
    <col min="14864" max="14864" width="12.7109375" style="7" bestFit="1" customWidth="1"/>
    <col min="14865" max="14865" width="14.42578125" style="7" bestFit="1" customWidth="1"/>
    <col min="14866" max="14866" width="22.42578125" style="7" customWidth="1"/>
    <col min="14867" max="14867" width="5.5703125" style="7" customWidth="1"/>
    <col min="14868" max="14868" width="17.42578125" style="7" customWidth="1"/>
    <col min="14869" max="14869" width="4.5703125" style="7" customWidth="1"/>
    <col min="14870" max="14870" width="7.140625" style="7" customWidth="1"/>
    <col min="14871" max="14871" width="7" style="7" customWidth="1"/>
    <col min="14872" max="14872" width="13.42578125" style="7" customWidth="1"/>
    <col min="14873" max="15104" width="9.140625" style="7"/>
    <col min="15105" max="15105" width="18.140625" style="7" bestFit="1" customWidth="1"/>
    <col min="15106" max="15107" width="14.42578125" style="7" bestFit="1" customWidth="1"/>
    <col min="15108" max="15108" width="11.28515625" style="7" bestFit="1" customWidth="1"/>
    <col min="15109" max="15109" width="11.85546875" style="7" bestFit="1" customWidth="1"/>
    <col min="15110" max="15110" width="12.7109375" style="7" bestFit="1" customWidth="1"/>
    <col min="15111" max="15114" width="11.28515625" style="7" bestFit="1" customWidth="1"/>
    <col min="15115" max="15116" width="11.85546875" style="7" bestFit="1" customWidth="1"/>
    <col min="15117" max="15117" width="12.28515625" style="7" bestFit="1" customWidth="1"/>
    <col min="15118" max="15118" width="11.28515625" style="7" bestFit="1" customWidth="1"/>
    <col min="15119" max="15119" width="12.140625" style="7" bestFit="1" customWidth="1"/>
    <col min="15120" max="15120" width="12.7109375" style="7" bestFit="1" customWidth="1"/>
    <col min="15121" max="15121" width="14.42578125" style="7" bestFit="1" customWidth="1"/>
    <col min="15122" max="15122" width="22.42578125" style="7" customWidth="1"/>
    <col min="15123" max="15123" width="5.5703125" style="7" customWidth="1"/>
    <col min="15124" max="15124" width="17.42578125" style="7" customWidth="1"/>
    <col min="15125" max="15125" width="4.5703125" style="7" customWidth="1"/>
    <col min="15126" max="15126" width="7.140625" style="7" customWidth="1"/>
    <col min="15127" max="15127" width="7" style="7" customWidth="1"/>
    <col min="15128" max="15128" width="13.42578125" style="7" customWidth="1"/>
    <col min="15129" max="15360" width="9.140625" style="7"/>
    <col min="15361" max="15361" width="18.140625" style="7" bestFit="1" customWidth="1"/>
    <col min="15362" max="15363" width="14.42578125" style="7" bestFit="1" customWidth="1"/>
    <col min="15364" max="15364" width="11.28515625" style="7" bestFit="1" customWidth="1"/>
    <col min="15365" max="15365" width="11.85546875" style="7" bestFit="1" customWidth="1"/>
    <col min="15366" max="15366" width="12.7109375" style="7" bestFit="1" customWidth="1"/>
    <col min="15367" max="15370" width="11.28515625" style="7" bestFit="1" customWidth="1"/>
    <col min="15371" max="15372" width="11.85546875" style="7" bestFit="1" customWidth="1"/>
    <col min="15373" max="15373" width="12.28515625" style="7" bestFit="1" customWidth="1"/>
    <col min="15374" max="15374" width="11.28515625" style="7" bestFit="1" customWidth="1"/>
    <col min="15375" max="15375" width="12.140625" style="7" bestFit="1" customWidth="1"/>
    <col min="15376" max="15376" width="12.7109375" style="7" bestFit="1" customWidth="1"/>
    <col min="15377" max="15377" width="14.42578125" style="7" bestFit="1" customWidth="1"/>
    <col min="15378" max="15378" width="22.42578125" style="7" customWidth="1"/>
    <col min="15379" max="15379" width="5.5703125" style="7" customWidth="1"/>
    <col min="15380" max="15380" width="17.42578125" style="7" customWidth="1"/>
    <col min="15381" max="15381" width="4.5703125" style="7" customWidth="1"/>
    <col min="15382" max="15382" width="7.140625" style="7" customWidth="1"/>
    <col min="15383" max="15383" width="7" style="7" customWidth="1"/>
    <col min="15384" max="15384" width="13.42578125" style="7" customWidth="1"/>
    <col min="15385" max="15616" width="9.140625" style="7"/>
    <col min="15617" max="15617" width="18.140625" style="7" bestFit="1" customWidth="1"/>
    <col min="15618" max="15619" width="14.42578125" style="7" bestFit="1" customWidth="1"/>
    <col min="15620" max="15620" width="11.28515625" style="7" bestFit="1" customWidth="1"/>
    <col min="15621" max="15621" width="11.85546875" style="7" bestFit="1" customWidth="1"/>
    <col min="15622" max="15622" width="12.7109375" style="7" bestFit="1" customWidth="1"/>
    <col min="15623" max="15626" width="11.28515625" style="7" bestFit="1" customWidth="1"/>
    <col min="15627" max="15628" width="11.85546875" style="7" bestFit="1" customWidth="1"/>
    <col min="15629" max="15629" width="12.28515625" style="7" bestFit="1" customWidth="1"/>
    <col min="15630" max="15630" width="11.28515625" style="7" bestFit="1" customWidth="1"/>
    <col min="15631" max="15631" width="12.140625" style="7" bestFit="1" customWidth="1"/>
    <col min="15632" max="15632" width="12.7109375" style="7" bestFit="1" customWidth="1"/>
    <col min="15633" max="15633" width="14.42578125" style="7" bestFit="1" customWidth="1"/>
    <col min="15634" max="15634" width="22.42578125" style="7" customWidth="1"/>
    <col min="15635" max="15635" width="5.5703125" style="7" customWidth="1"/>
    <col min="15636" max="15636" width="17.42578125" style="7" customWidth="1"/>
    <col min="15637" max="15637" width="4.5703125" style="7" customWidth="1"/>
    <col min="15638" max="15638" width="7.140625" style="7" customWidth="1"/>
    <col min="15639" max="15639" width="7" style="7" customWidth="1"/>
    <col min="15640" max="15640" width="13.42578125" style="7" customWidth="1"/>
    <col min="15641" max="15872" width="9.140625" style="7"/>
    <col min="15873" max="15873" width="18.140625" style="7" bestFit="1" customWidth="1"/>
    <col min="15874" max="15875" width="14.42578125" style="7" bestFit="1" customWidth="1"/>
    <col min="15876" max="15876" width="11.28515625" style="7" bestFit="1" customWidth="1"/>
    <col min="15877" max="15877" width="11.85546875" style="7" bestFit="1" customWidth="1"/>
    <col min="15878" max="15878" width="12.7109375" style="7" bestFit="1" customWidth="1"/>
    <col min="15879" max="15882" width="11.28515625" style="7" bestFit="1" customWidth="1"/>
    <col min="15883" max="15884" width="11.85546875" style="7" bestFit="1" customWidth="1"/>
    <col min="15885" max="15885" width="12.28515625" style="7" bestFit="1" customWidth="1"/>
    <col min="15886" max="15886" width="11.28515625" style="7" bestFit="1" customWidth="1"/>
    <col min="15887" max="15887" width="12.140625" style="7" bestFit="1" customWidth="1"/>
    <col min="15888" max="15888" width="12.7109375" style="7" bestFit="1" customWidth="1"/>
    <col min="15889" max="15889" width="14.42578125" style="7" bestFit="1" customWidth="1"/>
    <col min="15890" max="15890" width="22.42578125" style="7" customWidth="1"/>
    <col min="15891" max="15891" width="5.5703125" style="7" customWidth="1"/>
    <col min="15892" max="15892" width="17.42578125" style="7" customWidth="1"/>
    <col min="15893" max="15893" width="4.5703125" style="7" customWidth="1"/>
    <col min="15894" max="15894" width="7.140625" style="7" customWidth="1"/>
    <col min="15895" max="15895" width="7" style="7" customWidth="1"/>
    <col min="15896" max="15896" width="13.42578125" style="7" customWidth="1"/>
    <col min="15897" max="16128" width="9.140625" style="7"/>
    <col min="16129" max="16129" width="18.140625" style="7" bestFit="1" customWidth="1"/>
    <col min="16130" max="16131" width="14.42578125" style="7" bestFit="1" customWidth="1"/>
    <col min="16132" max="16132" width="11.28515625" style="7" bestFit="1" customWidth="1"/>
    <col min="16133" max="16133" width="11.85546875" style="7" bestFit="1" customWidth="1"/>
    <col min="16134" max="16134" width="12.7109375" style="7" bestFit="1" customWidth="1"/>
    <col min="16135" max="16138" width="11.28515625" style="7" bestFit="1" customWidth="1"/>
    <col min="16139" max="16140" width="11.85546875" style="7" bestFit="1" customWidth="1"/>
    <col min="16141" max="16141" width="12.28515625" style="7" bestFit="1" customWidth="1"/>
    <col min="16142" max="16142" width="11.28515625" style="7" bestFit="1" customWidth="1"/>
    <col min="16143" max="16143" width="12.140625" style="7" bestFit="1" customWidth="1"/>
    <col min="16144" max="16144" width="12.7109375" style="7" bestFit="1" customWidth="1"/>
    <col min="16145" max="16145" width="14.42578125" style="7" bestFit="1" customWidth="1"/>
    <col min="16146" max="16146" width="22.42578125" style="7" customWidth="1"/>
    <col min="16147" max="16147" width="5.5703125" style="7" customWidth="1"/>
    <col min="16148" max="16148" width="17.42578125" style="7" customWidth="1"/>
    <col min="16149" max="16149" width="4.5703125" style="7" customWidth="1"/>
    <col min="16150" max="16150" width="7.140625" style="7" customWidth="1"/>
    <col min="16151" max="16151" width="7" style="7" customWidth="1"/>
    <col min="16152" max="16152" width="13.42578125" style="7" customWidth="1"/>
    <col min="16153" max="16384" width="9.140625" style="7"/>
  </cols>
  <sheetData>
    <row r="1" spans="1:24" ht="33.75" x14ac:dyDescent="0.2">
      <c r="A1" s="1" t="s">
        <v>0</v>
      </c>
      <c r="B1" s="2" t="s">
        <v>1</v>
      </c>
      <c r="C1" s="3" t="s">
        <v>2</v>
      </c>
      <c r="D1" s="4">
        <v>44197</v>
      </c>
      <c r="E1" s="4">
        <v>44228</v>
      </c>
      <c r="F1" s="4">
        <v>44256</v>
      </c>
      <c r="G1" s="4">
        <v>44287</v>
      </c>
      <c r="H1" s="4">
        <v>44317</v>
      </c>
      <c r="I1" s="4">
        <v>44348</v>
      </c>
      <c r="J1" s="4">
        <v>44378</v>
      </c>
      <c r="K1" s="4">
        <v>44409</v>
      </c>
      <c r="L1" s="4">
        <v>44440</v>
      </c>
      <c r="M1" s="4">
        <v>44470</v>
      </c>
      <c r="N1" s="4">
        <v>44501</v>
      </c>
      <c r="O1" s="4">
        <v>44531</v>
      </c>
      <c r="P1" s="5" t="s">
        <v>3</v>
      </c>
      <c r="Q1" s="6" t="s">
        <v>4</v>
      </c>
    </row>
    <row r="2" spans="1:24" x14ac:dyDescent="0.2">
      <c r="A2" s="8" t="s">
        <v>5</v>
      </c>
      <c r="B2" s="9">
        <v>1912573.85</v>
      </c>
      <c r="C2" s="9"/>
      <c r="D2" s="10">
        <v>482.36</v>
      </c>
      <c r="E2" s="10">
        <v>345.47</v>
      </c>
      <c r="F2" s="9">
        <v>175.67</v>
      </c>
      <c r="G2" s="9">
        <v>5404.65</v>
      </c>
      <c r="H2" s="9">
        <v>3266.65</v>
      </c>
      <c r="I2" s="9">
        <v>3626.04</v>
      </c>
      <c r="J2" s="9">
        <v>3205.91</v>
      </c>
      <c r="K2" s="9">
        <v>6632.12</v>
      </c>
      <c r="L2" s="9">
        <v>7320.86</v>
      </c>
      <c r="M2" s="9">
        <v>-10408.209999999999</v>
      </c>
      <c r="N2" s="9">
        <v>15075.79</v>
      </c>
      <c r="O2" s="9">
        <v>16527.25</v>
      </c>
      <c r="P2" s="9">
        <f>SUM(D2:O2)</f>
        <v>51654.559999999998</v>
      </c>
      <c r="Q2" s="9">
        <f>B2+P2+C2</f>
        <v>1964228.4100000001</v>
      </c>
      <c r="R2" s="11"/>
      <c r="T2" s="12"/>
      <c r="U2" s="13"/>
      <c r="V2" s="13"/>
      <c r="W2" s="13"/>
      <c r="X2" s="12"/>
    </row>
    <row r="3" spans="1:24" x14ac:dyDescent="0.2">
      <c r="A3" s="8" t="s">
        <v>6</v>
      </c>
      <c r="B3" s="9">
        <v>1315289.06</v>
      </c>
      <c r="C3" s="9"/>
      <c r="D3" s="9">
        <v>2642.92</v>
      </c>
      <c r="E3" s="9">
        <v>983.71</v>
      </c>
      <c r="F3" s="9">
        <v>2047.63</v>
      </c>
      <c r="G3" s="9">
        <v>1645.89</v>
      </c>
      <c r="H3" s="9">
        <v>3791.62</v>
      </c>
      <c r="I3" s="9">
        <v>4116.6899999999996</v>
      </c>
      <c r="J3" s="9">
        <v>5050.72</v>
      </c>
      <c r="K3" s="9">
        <v>5375.8</v>
      </c>
      <c r="L3" s="9">
        <v>5778.17</v>
      </c>
      <c r="M3" s="9">
        <v>7007.73</v>
      </c>
      <c r="N3" s="9">
        <v>8043.41</v>
      </c>
      <c r="O3" s="9">
        <v>10580.78</v>
      </c>
      <c r="P3" s="9">
        <f>SUM(D3:O3)</f>
        <v>57065.070000000007</v>
      </c>
      <c r="Q3" s="9">
        <f>B3+C3+P3</f>
        <v>1372354.1300000001</v>
      </c>
      <c r="R3" s="11"/>
      <c r="T3" s="12"/>
      <c r="U3" s="14"/>
      <c r="V3" s="14"/>
      <c r="W3" s="12"/>
      <c r="X3" s="12"/>
    </row>
    <row r="4" spans="1:24" x14ac:dyDescent="0.2">
      <c r="A4" s="8" t="s">
        <v>7</v>
      </c>
      <c r="B4" s="9">
        <v>316265.3</v>
      </c>
      <c r="C4" s="9"/>
      <c r="D4" s="9">
        <v>-11899.91</v>
      </c>
      <c r="E4" s="9">
        <v>-13126.74</v>
      </c>
      <c r="F4" s="9">
        <v>16360.7</v>
      </c>
      <c r="G4" s="15">
        <v>7754.31</v>
      </c>
      <c r="H4" s="9">
        <v>18750.62</v>
      </c>
      <c r="I4" s="9">
        <v>-5870.15</v>
      </c>
      <c r="J4" s="9">
        <v>-10402.16</v>
      </c>
      <c r="K4" s="9">
        <v>-4198.53</v>
      </c>
      <c r="L4" s="9">
        <f>293292.35-313633.44</f>
        <v>-20341.090000000026</v>
      </c>
      <c r="M4" s="9">
        <v>-12628.02</v>
      </c>
      <c r="N4" s="9">
        <v>3314.56</v>
      </c>
      <c r="O4" s="9">
        <v>-920.45</v>
      </c>
      <c r="P4" s="35">
        <f>SUM(D4:O4)</f>
        <v>-33206.86000000003</v>
      </c>
      <c r="Q4" s="9">
        <f>B4+P4+C4</f>
        <v>283058.43999999994</v>
      </c>
      <c r="R4" s="11"/>
      <c r="T4" s="12"/>
      <c r="U4" s="12"/>
      <c r="V4" s="12"/>
      <c r="W4" s="12"/>
      <c r="X4" s="12"/>
    </row>
    <row r="5" spans="1:24" x14ac:dyDescent="0.2">
      <c r="A5" s="8" t="s">
        <v>8</v>
      </c>
      <c r="B5" s="9">
        <v>2410607.94</v>
      </c>
      <c r="C5" s="9">
        <v>-1000000</v>
      </c>
      <c r="D5" s="9">
        <v>-20821.71</v>
      </c>
      <c r="E5" s="9">
        <v>-36631.79</v>
      </c>
      <c r="F5" s="9">
        <v>-11267.75</v>
      </c>
      <c r="G5" s="9">
        <v>15191.51</v>
      </c>
      <c r="H5" s="9">
        <v>24860.99</v>
      </c>
      <c r="I5" s="9">
        <v>8947.89</v>
      </c>
      <c r="J5" s="9">
        <v>-9170.0300000000007</v>
      </c>
      <c r="K5" s="9">
        <v>-26912.62</v>
      </c>
      <c r="L5" s="9">
        <v>-5859.66</v>
      </c>
      <c r="M5" s="9">
        <v>-34832.54</v>
      </c>
      <c r="N5" s="9">
        <v>45210.05</v>
      </c>
      <c r="O5" s="9">
        <v>2764.66</v>
      </c>
      <c r="P5" s="35">
        <f t="shared" ref="P5:P15" si="0">SUM(D5:O5)</f>
        <v>-48520.999999999985</v>
      </c>
      <c r="Q5" s="9">
        <f>B5+P5+C5</f>
        <v>1362086.94</v>
      </c>
      <c r="R5" s="11"/>
      <c r="T5" s="12"/>
      <c r="U5" s="12"/>
      <c r="V5" s="12"/>
      <c r="W5" s="12"/>
      <c r="X5" s="12"/>
    </row>
    <row r="6" spans="1:24" x14ac:dyDescent="0.2">
      <c r="A6" s="8" t="s">
        <v>9</v>
      </c>
      <c r="B6" s="9">
        <v>313198.33</v>
      </c>
      <c r="C6" s="9">
        <f>100000+61094.61+8674.37+208082.37+8674.37+8674.37+8082.37-500000</f>
        <v>-96717.540000000037</v>
      </c>
      <c r="D6" s="9">
        <v>-13501.55</v>
      </c>
      <c r="E6" s="9">
        <v>-15851.99</v>
      </c>
      <c r="F6" s="9">
        <v>25902.83</v>
      </c>
      <c r="G6" s="9">
        <v>13227.22</v>
      </c>
      <c r="H6" s="9">
        <v>38917.4</v>
      </c>
      <c r="I6" s="9">
        <v>6488.09</v>
      </c>
      <c r="J6" s="9">
        <v>-32372.98</v>
      </c>
      <c r="K6" s="9">
        <v>-23302.44</v>
      </c>
      <c r="L6" s="9">
        <v>-48339.56</v>
      </c>
      <c r="M6" s="9">
        <v>-52532.02</v>
      </c>
      <c r="N6" s="10">
        <v>-7564.05</v>
      </c>
      <c r="O6" s="9">
        <v>3698.56</v>
      </c>
      <c r="P6" s="35">
        <f t="shared" si="0"/>
        <v>-105230.49</v>
      </c>
      <c r="Q6" s="9">
        <f>+C6+B6+P6</f>
        <v>111250.29999999997</v>
      </c>
      <c r="R6" s="11"/>
      <c r="T6" s="12"/>
      <c r="U6" s="12"/>
      <c r="V6" s="12"/>
      <c r="W6" s="12"/>
      <c r="X6" s="12"/>
    </row>
    <row r="7" spans="1:24" x14ac:dyDescent="0.2">
      <c r="A7" s="8" t="s">
        <v>10</v>
      </c>
      <c r="B7" s="9">
        <v>2777654.48</v>
      </c>
      <c r="C7" s="9">
        <f>1000000-800000+400000+43790.44</f>
        <v>643790.43999999994</v>
      </c>
      <c r="D7" s="9">
        <v>4916.1899999999996</v>
      </c>
      <c r="E7" s="9">
        <v>-15255.13</v>
      </c>
      <c r="F7" s="9">
        <v>10239.76</v>
      </c>
      <c r="G7" s="9">
        <v>23328.14</v>
      </c>
      <c r="H7" s="9">
        <v>18791.62</v>
      </c>
      <c r="I7" s="9">
        <v>-2636.63</v>
      </c>
      <c r="J7" s="9">
        <v>2351.09</v>
      </c>
      <c r="K7" s="9">
        <v>5031.7</v>
      </c>
      <c r="L7" s="9">
        <v>30541.83</v>
      </c>
      <c r="M7" s="9">
        <v>-35424.32</v>
      </c>
      <c r="N7" s="9">
        <v>76575.98</v>
      </c>
      <c r="O7" s="9">
        <v>24812.43</v>
      </c>
      <c r="P7" s="9">
        <f t="shared" si="0"/>
        <v>143272.66</v>
      </c>
      <c r="Q7" s="9">
        <f t="shared" ref="Q7:Q17" si="1">+C7+B7+P7</f>
        <v>3564717.58</v>
      </c>
      <c r="R7" s="11"/>
      <c r="T7" s="12"/>
      <c r="U7" s="12"/>
      <c r="V7" s="12"/>
      <c r="W7" s="12"/>
      <c r="X7" s="12"/>
    </row>
    <row r="8" spans="1:24" x14ac:dyDescent="0.2">
      <c r="A8" s="8" t="s">
        <v>11</v>
      </c>
      <c r="B8" s="9">
        <v>241271.16999999998</v>
      </c>
      <c r="C8" s="9">
        <f>8373.44+1608486.29+800000+107165.22</f>
        <v>2524024.9500000002</v>
      </c>
      <c r="D8" s="10">
        <v>398.43</v>
      </c>
      <c r="E8" s="9">
        <v>230.38</v>
      </c>
      <c r="F8" s="9">
        <v>581.36</v>
      </c>
      <c r="G8" s="9">
        <v>483.65</v>
      </c>
      <c r="H8" s="9">
        <v>690.31</v>
      </c>
      <c r="I8" s="9">
        <v>801.38</v>
      </c>
      <c r="J8" s="9">
        <v>961.12</v>
      </c>
      <c r="K8" s="9">
        <v>1127.26</v>
      </c>
      <c r="L8" s="9">
        <v>6083.75</v>
      </c>
      <c r="M8" s="9">
        <v>10694.63</v>
      </c>
      <c r="N8" s="9">
        <v>17096.46</v>
      </c>
      <c r="O8" s="9">
        <v>22404.04</v>
      </c>
      <c r="P8" s="9">
        <f t="shared" si="0"/>
        <v>61552.77</v>
      </c>
      <c r="Q8" s="9">
        <f t="shared" si="1"/>
        <v>2826848.89</v>
      </c>
      <c r="R8" s="11"/>
      <c r="T8" s="12"/>
      <c r="U8" s="12"/>
      <c r="V8" s="12"/>
      <c r="W8" s="12"/>
      <c r="X8" s="12"/>
    </row>
    <row r="9" spans="1:24" x14ac:dyDescent="0.2">
      <c r="A9" s="8" t="s">
        <v>12</v>
      </c>
      <c r="B9" s="9">
        <v>2654297.25</v>
      </c>
      <c r="C9" s="9">
        <v>-2500000</v>
      </c>
      <c r="D9" s="9">
        <v>-21201.68</v>
      </c>
      <c r="E9" s="9">
        <v>-31349.15</v>
      </c>
      <c r="F9" s="9">
        <v>-22208.080000000002</v>
      </c>
      <c r="G9" s="9">
        <v>20996.37</v>
      </c>
      <c r="H9" s="9">
        <v>4132.87</v>
      </c>
      <c r="I9" s="9">
        <v>4502.34</v>
      </c>
      <c r="J9" s="9">
        <v>-13012.79</v>
      </c>
      <c r="K9" s="9">
        <v>-16758</v>
      </c>
      <c r="L9" s="9">
        <v>-9611.99</v>
      </c>
      <c r="M9" s="9">
        <v>-1868.85</v>
      </c>
      <c r="N9" s="9">
        <v>1223.55</v>
      </c>
      <c r="O9" s="9">
        <v>1297.5899999999999</v>
      </c>
      <c r="P9" s="35">
        <f t="shared" si="0"/>
        <v>-83857.820000000007</v>
      </c>
      <c r="Q9" s="9">
        <f t="shared" si="1"/>
        <v>70439.429999999993</v>
      </c>
      <c r="R9" s="11"/>
      <c r="T9" s="12"/>
      <c r="U9" s="12"/>
      <c r="V9" s="12"/>
      <c r="W9" s="12"/>
      <c r="X9" s="12"/>
    </row>
    <row r="10" spans="1:24" x14ac:dyDescent="0.2">
      <c r="A10" s="8" t="s">
        <v>13</v>
      </c>
      <c r="B10" s="9">
        <v>2385121.6500000004</v>
      </c>
      <c r="C10" s="9">
        <f>-399430-361000-372605-371844-371800-246031-99268.54-50000-51495.54</f>
        <v>-2323474.08</v>
      </c>
      <c r="D10" s="9">
        <v>-11647.28</v>
      </c>
      <c r="E10" s="9">
        <v>-16029.1</v>
      </c>
      <c r="F10" s="9">
        <v>-7229.8</v>
      </c>
      <c r="G10" s="9">
        <v>6757.35</v>
      </c>
      <c r="H10" s="9">
        <v>2827.69</v>
      </c>
      <c r="I10" s="9">
        <v>1343.11</v>
      </c>
      <c r="J10" s="9">
        <v>-294.02999999999997</v>
      </c>
      <c r="K10" s="9">
        <v>-814.16</v>
      </c>
      <c r="L10" s="9">
        <v>-56.99</v>
      </c>
      <c r="M10" s="9">
        <v>-693.68</v>
      </c>
      <c r="N10" s="9">
        <v>651.85</v>
      </c>
      <c r="O10" s="9">
        <v>344.56</v>
      </c>
      <c r="P10" s="35">
        <f t="shared" si="0"/>
        <v>-24840.480000000003</v>
      </c>
      <c r="Q10" s="9">
        <f t="shared" si="1"/>
        <v>36807.090000000295</v>
      </c>
      <c r="R10" s="11"/>
      <c r="T10" s="12"/>
      <c r="U10" s="12"/>
      <c r="V10" s="12"/>
      <c r="W10" s="12"/>
      <c r="X10" s="12"/>
    </row>
    <row r="11" spans="1:24" x14ac:dyDescent="0.2">
      <c r="A11" s="8" t="s">
        <v>14</v>
      </c>
      <c r="B11" s="9">
        <v>937441</v>
      </c>
      <c r="C11" s="9"/>
      <c r="D11" s="9">
        <v>-21</v>
      </c>
      <c r="E11" s="9">
        <v>-5960</v>
      </c>
      <c r="F11" s="10">
        <v>2107</v>
      </c>
      <c r="G11" s="9">
        <v>10211</v>
      </c>
      <c r="H11" s="9">
        <v>6456.5</v>
      </c>
      <c r="I11" s="9">
        <v>190.5</v>
      </c>
      <c r="J11" s="9">
        <v>-3538</v>
      </c>
      <c r="K11" s="9">
        <v>-8313.5</v>
      </c>
      <c r="L11" s="9">
        <v>7619.5</v>
      </c>
      <c r="M11" s="9">
        <v>-13224</v>
      </c>
      <c r="N11" s="9">
        <v>20005.5</v>
      </c>
      <c r="O11" s="9">
        <v>6652</v>
      </c>
      <c r="P11" s="37">
        <f t="shared" si="0"/>
        <v>22185.5</v>
      </c>
      <c r="Q11" s="9">
        <f t="shared" si="1"/>
        <v>959626.5</v>
      </c>
      <c r="R11" s="11"/>
      <c r="T11" s="12"/>
      <c r="U11" s="12"/>
      <c r="V11" s="12"/>
      <c r="W11" s="12"/>
      <c r="X11" s="12"/>
    </row>
    <row r="12" spans="1:24" x14ac:dyDescent="0.2">
      <c r="A12" s="8" t="s">
        <v>15</v>
      </c>
      <c r="B12" s="9">
        <v>2251296.11</v>
      </c>
      <c r="C12" s="9">
        <f>-500000-145000+292167.99</f>
        <v>-352832.01</v>
      </c>
      <c r="D12" s="9">
        <v>1667.03</v>
      </c>
      <c r="E12" s="9">
        <v>-12508.34</v>
      </c>
      <c r="F12" s="9">
        <v>6259.84</v>
      </c>
      <c r="G12" s="9">
        <v>20094.990000000002</v>
      </c>
      <c r="H12" s="9">
        <v>18439.3</v>
      </c>
      <c r="I12" s="9">
        <v>-6339.22</v>
      </c>
      <c r="J12" s="9">
        <v>-1598.98</v>
      </c>
      <c r="K12" s="9">
        <v>3297.78</v>
      </c>
      <c r="L12" s="9">
        <v>16937.84</v>
      </c>
      <c r="M12" s="9">
        <v>-20614.96</v>
      </c>
      <c r="N12" s="9">
        <v>40915.050000000003</v>
      </c>
      <c r="O12" s="9">
        <v>14581.23</v>
      </c>
      <c r="P12" s="9">
        <f t="shared" si="0"/>
        <v>81131.56</v>
      </c>
      <c r="Q12" s="9">
        <f t="shared" si="1"/>
        <v>1979595.66</v>
      </c>
      <c r="R12" s="11"/>
      <c r="T12" s="12"/>
      <c r="U12" s="12"/>
      <c r="V12" s="12"/>
      <c r="W12" s="12"/>
      <c r="X12" s="12"/>
    </row>
    <row r="13" spans="1:24" x14ac:dyDescent="0.2">
      <c r="A13" s="8" t="s">
        <v>16</v>
      </c>
      <c r="B13" s="9">
        <v>1743703.48</v>
      </c>
      <c r="C13" s="9">
        <f>-382500-188734.86</f>
        <v>-571234.86</v>
      </c>
      <c r="D13" s="9">
        <v>280.29000000000002</v>
      </c>
      <c r="E13" s="9">
        <v>388.78</v>
      </c>
      <c r="F13" s="9">
        <v>470.17</v>
      </c>
      <c r="G13" s="9">
        <v>4466.5600000000004</v>
      </c>
      <c r="H13" s="9">
        <v>3092.24</v>
      </c>
      <c r="I13" s="9">
        <v>3336.36</v>
      </c>
      <c r="J13" s="9">
        <v>2748.65</v>
      </c>
      <c r="K13" s="9">
        <v>5976.51</v>
      </c>
      <c r="L13" s="9">
        <v>6763.13</v>
      </c>
      <c r="M13" s="9">
        <v>-10919.29</v>
      </c>
      <c r="N13" s="9">
        <v>10634.15</v>
      </c>
      <c r="O13" s="9">
        <v>10989.34</v>
      </c>
      <c r="P13" s="9">
        <f t="shared" si="0"/>
        <v>38226.89</v>
      </c>
      <c r="Q13" s="9">
        <f t="shared" si="1"/>
        <v>1210695.51</v>
      </c>
      <c r="R13" s="11"/>
      <c r="T13" s="16"/>
      <c r="U13" s="12"/>
      <c r="V13" s="12"/>
      <c r="W13" s="12"/>
      <c r="X13" s="16"/>
    </row>
    <row r="14" spans="1:24" x14ac:dyDescent="0.2">
      <c r="A14" s="8" t="s">
        <v>17</v>
      </c>
      <c r="B14" s="17">
        <v>5060928.53</v>
      </c>
      <c r="C14" s="17">
        <f>-100000-30000-200000-100000-30062.45</f>
        <v>-460062.45</v>
      </c>
      <c r="D14" s="9">
        <v>4839.6899999999996</v>
      </c>
      <c r="E14" s="9">
        <v>-30235</v>
      </c>
      <c r="F14" s="9">
        <v>15774.86</v>
      </c>
      <c r="G14" s="9">
        <v>40553.519999999997</v>
      </c>
      <c r="H14" s="9">
        <v>32627.48</v>
      </c>
      <c r="I14" s="9">
        <v>-8910.1200000000008</v>
      </c>
      <c r="J14" s="9">
        <v>1080.73</v>
      </c>
      <c r="K14" s="9">
        <v>4958.74</v>
      </c>
      <c r="L14" s="9">
        <v>46552.33</v>
      </c>
      <c r="M14" s="9">
        <v>-60400.34</v>
      </c>
      <c r="N14" s="9">
        <v>115691.08</v>
      </c>
      <c r="O14" s="9">
        <v>36436.480000000003</v>
      </c>
      <c r="P14" s="9">
        <f t="shared" si="0"/>
        <v>198969.45</v>
      </c>
      <c r="Q14" s="9">
        <f t="shared" si="1"/>
        <v>4799835.53</v>
      </c>
      <c r="R14" s="18"/>
      <c r="T14" s="12"/>
      <c r="U14" s="12"/>
      <c r="V14" s="12"/>
      <c r="W14" s="12"/>
      <c r="X14" s="12"/>
    </row>
    <row r="15" spans="1:24" x14ac:dyDescent="0.2">
      <c r="A15" s="8" t="s">
        <v>18</v>
      </c>
      <c r="B15" s="9">
        <v>622320.69999999995</v>
      </c>
      <c r="C15" s="9">
        <f>280600+283500-4300+285060+291000+291400+289700-371000+289933.91-375500+465535.28-6000+287500-376000+319631.19-76540.52+382500-384004.07+569300.81-385812.68</f>
        <v>2056503.9199999997</v>
      </c>
      <c r="D15" s="9">
        <v>1467.07</v>
      </c>
      <c r="E15" s="9">
        <v>590.30999999999995</v>
      </c>
      <c r="F15" s="9">
        <v>1932.94</v>
      </c>
      <c r="G15" s="9">
        <v>1909.23</v>
      </c>
      <c r="H15" s="9">
        <v>5403.27</v>
      </c>
      <c r="I15" s="9">
        <v>6819.66</v>
      </c>
      <c r="J15" s="9">
        <v>8051.29</v>
      </c>
      <c r="K15" s="9">
        <v>8390.75</v>
      </c>
      <c r="L15" s="9">
        <v>11073.61</v>
      </c>
      <c r="M15" s="9">
        <v>12577.85</v>
      </c>
      <c r="N15" s="9">
        <v>15400.6</v>
      </c>
      <c r="O15" s="9">
        <v>19966.84</v>
      </c>
      <c r="P15" s="9">
        <f t="shared" si="0"/>
        <v>93583.42</v>
      </c>
      <c r="Q15" s="9">
        <f t="shared" si="1"/>
        <v>2772408.0399999996</v>
      </c>
      <c r="R15" s="11"/>
      <c r="T15" s="12"/>
      <c r="U15" s="12"/>
      <c r="V15" s="12"/>
      <c r="W15" s="12"/>
      <c r="X15" s="12"/>
    </row>
    <row r="16" spans="1:24" x14ac:dyDescent="0.2">
      <c r="A16" s="8" t="s">
        <v>19</v>
      </c>
      <c r="B16" s="9">
        <v>32893.130000000121</v>
      </c>
      <c r="C16" s="9">
        <f>1000000-382500</f>
        <v>617500</v>
      </c>
      <c r="D16" s="9">
        <v>10.33</v>
      </c>
      <c r="E16" s="9">
        <v>1.39</v>
      </c>
      <c r="F16" s="9">
        <v>5.53</v>
      </c>
      <c r="G16" s="9">
        <v>79.900000000000006</v>
      </c>
      <c r="H16" s="9">
        <v>58.68</v>
      </c>
      <c r="I16" s="9">
        <v>59.5</v>
      </c>
      <c r="J16" s="9">
        <v>54.41</v>
      </c>
      <c r="K16" s="9">
        <v>110.92</v>
      </c>
      <c r="L16" s="9">
        <v>3454.85</v>
      </c>
      <c r="M16" s="9">
        <v>-5377.95</v>
      </c>
      <c r="N16" s="9">
        <v>7308.07</v>
      </c>
      <c r="O16" s="9">
        <v>5540.58</v>
      </c>
      <c r="P16" s="37">
        <f>SUM(D16:O16)</f>
        <v>11306.21</v>
      </c>
      <c r="Q16" s="9">
        <f t="shared" si="1"/>
        <v>661699.34000000008</v>
      </c>
      <c r="R16" s="11"/>
      <c r="T16" s="12"/>
      <c r="U16" s="12"/>
      <c r="V16" s="12"/>
      <c r="W16" s="12"/>
      <c r="X16" s="12"/>
    </row>
    <row r="17" spans="1:25" x14ac:dyDescent="0.2">
      <c r="A17" s="8" t="s">
        <v>23</v>
      </c>
      <c r="B17" s="9"/>
      <c r="C17" s="9">
        <f>49416+49572.8+47124-48018.6+47124+25111.6-25615.2+25077.6</f>
        <v>169792.19999999998</v>
      </c>
      <c r="D17" s="9"/>
      <c r="E17" s="9"/>
      <c r="F17" s="9"/>
      <c r="G17" s="9"/>
      <c r="H17" s="9"/>
      <c r="I17" s="9">
        <v>-660</v>
      </c>
      <c r="J17" s="9">
        <v>-1504</v>
      </c>
      <c r="K17" s="9">
        <v>-2294.4</v>
      </c>
      <c r="L17" s="9">
        <v>-7769.8</v>
      </c>
      <c r="M17" s="9">
        <f>-9209.2+503.6</f>
        <v>-8705.6</v>
      </c>
      <c r="N17" s="9">
        <v>-4380.8</v>
      </c>
      <c r="O17" s="9">
        <v>4898.8</v>
      </c>
      <c r="P17" s="35">
        <f>SUM(D17:O17)</f>
        <v>-20415.800000000003</v>
      </c>
      <c r="Q17" s="9">
        <f t="shared" si="1"/>
        <v>149376.39999999997</v>
      </c>
      <c r="R17" s="11"/>
      <c r="T17" s="12"/>
      <c r="U17" s="12"/>
      <c r="V17" s="12"/>
      <c r="W17" s="12"/>
      <c r="X17" s="12"/>
    </row>
    <row r="18" spans="1:25" x14ac:dyDescent="0.2">
      <c r="A18" s="8" t="s">
        <v>20</v>
      </c>
      <c r="B18" s="9">
        <f t="shared" ref="B18:P18" si="2">SUM(B2:B17)</f>
        <v>24974861.98</v>
      </c>
      <c r="C18" s="9">
        <f t="shared" si="2"/>
        <v>-1292709.4300000006</v>
      </c>
      <c r="D18" s="19">
        <f t="shared" si="2"/>
        <v>-62388.82</v>
      </c>
      <c r="E18" s="19">
        <f t="shared" si="2"/>
        <v>-174407.19999999998</v>
      </c>
      <c r="F18" s="19">
        <f t="shared" si="2"/>
        <v>41152.660000000003</v>
      </c>
      <c r="G18" s="19">
        <f t="shared" si="2"/>
        <v>172104.29</v>
      </c>
      <c r="H18" s="19">
        <f t="shared" si="2"/>
        <v>182107.23999999996</v>
      </c>
      <c r="I18" s="19">
        <f t="shared" si="2"/>
        <v>15815.439999999995</v>
      </c>
      <c r="J18" s="19">
        <f t="shared" si="2"/>
        <v>-48389.049999999988</v>
      </c>
      <c r="K18" s="19">
        <f t="shared" si="2"/>
        <v>-41692.070000000007</v>
      </c>
      <c r="L18" s="19">
        <f t="shared" si="2"/>
        <v>50146.779999999977</v>
      </c>
      <c r="M18" s="19">
        <f t="shared" si="2"/>
        <v>-237349.57</v>
      </c>
      <c r="N18" s="19">
        <f t="shared" si="2"/>
        <v>365201.24999999994</v>
      </c>
      <c r="O18" s="19">
        <f t="shared" si="2"/>
        <v>180574.68999999994</v>
      </c>
      <c r="P18" s="19">
        <f t="shared" si="2"/>
        <v>442875.64</v>
      </c>
      <c r="Q18" s="9">
        <f>B18+C18+P18</f>
        <v>24125028.190000001</v>
      </c>
      <c r="R18" s="11"/>
      <c r="T18" s="12"/>
      <c r="U18" s="12"/>
      <c r="V18" s="12"/>
      <c r="W18" s="12"/>
      <c r="X18" s="12"/>
    </row>
    <row r="19" spans="1:25" x14ac:dyDescent="0.2">
      <c r="B19" s="7">
        <v>7.48</v>
      </c>
      <c r="J19" s="20"/>
      <c r="Q19" s="21">
        <f>F20</f>
        <v>0</v>
      </c>
      <c r="T19" s="22"/>
      <c r="U19" s="13"/>
      <c r="V19" s="13"/>
      <c r="W19" s="13"/>
      <c r="X19" s="13"/>
    </row>
    <row r="20" spans="1:25" x14ac:dyDescent="0.2">
      <c r="B20" s="21">
        <f>B18+B19</f>
        <v>24974869.460000001</v>
      </c>
      <c r="E20" s="7" t="s">
        <v>21</v>
      </c>
      <c r="F20" s="7">
        <v>0</v>
      </c>
      <c r="Q20" s="21">
        <f>Q18+Q19</f>
        <v>24125028.190000001</v>
      </c>
      <c r="T20" s="13"/>
      <c r="U20" s="13"/>
      <c r="V20" s="13"/>
      <c r="W20" s="13"/>
      <c r="X20" s="13"/>
    </row>
    <row r="21" spans="1:25" x14ac:dyDescent="0.2">
      <c r="E21" s="7" t="s">
        <v>22</v>
      </c>
      <c r="F21" s="7">
        <v>0</v>
      </c>
      <c r="T21" s="13"/>
      <c r="U21" s="13"/>
      <c r="V21" s="13"/>
      <c r="W21" s="13"/>
      <c r="X21" s="13"/>
    </row>
    <row r="22" spans="1:25" x14ac:dyDescent="0.2">
      <c r="A22" s="23"/>
      <c r="B22" s="24"/>
      <c r="C22" s="24"/>
      <c r="D22" s="25"/>
      <c r="E22" s="13"/>
      <c r="F22" s="26"/>
      <c r="G22" s="13"/>
      <c r="H22" s="26"/>
      <c r="I22" s="13"/>
      <c r="J22" s="26"/>
      <c r="K22" s="13"/>
      <c r="L22" s="26"/>
      <c r="M22" s="36"/>
      <c r="N22" s="36"/>
      <c r="O22" s="13"/>
      <c r="P22" s="26"/>
      <c r="Q22" s="13"/>
      <c r="R22" s="26"/>
      <c r="S22" s="27"/>
      <c r="T22" s="26"/>
      <c r="U22" s="13"/>
      <c r="V22" s="26"/>
      <c r="W22" s="13"/>
      <c r="X22" s="13"/>
      <c r="Y22" s="13"/>
    </row>
    <row r="23" spans="1:25" x14ac:dyDescent="0.2">
      <c r="A23" s="13"/>
      <c r="B23" s="28"/>
      <c r="C23" s="28"/>
      <c r="D23" s="14"/>
      <c r="E23" s="29"/>
      <c r="F23" s="14"/>
      <c r="G23" s="29"/>
      <c r="H23" s="12"/>
      <c r="I23" s="29"/>
      <c r="J23" s="12"/>
      <c r="K23" s="29"/>
      <c r="L23" s="12"/>
      <c r="M23" s="13"/>
      <c r="N23" s="12"/>
      <c r="O23" s="29"/>
      <c r="P23" s="12"/>
      <c r="Q23" s="29"/>
      <c r="R23" s="12"/>
      <c r="S23" s="29"/>
      <c r="T23" s="12"/>
      <c r="U23" s="29"/>
      <c r="V23" s="12"/>
      <c r="W23" s="29"/>
      <c r="X23" s="13"/>
      <c r="Y23" s="13"/>
    </row>
    <row r="24" spans="1:25" x14ac:dyDescent="0.2">
      <c r="A24" s="13"/>
      <c r="B24" s="28"/>
      <c r="C24" s="28"/>
      <c r="D24" s="12"/>
      <c r="E24" s="29"/>
      <c r="F24" s="12"/>
      <c r="G24" s="29"/>
      <c r="H24" s="12"/>
      <c r="I24" s="29"/>
      <c r="J24" s="12"/>
      <c r="K24" s="29"/>
      <c r="L24" s="12"/>
      <c r="M24" s="30"/>
      <c r="N24" s="12"/>
      <c r="O24" s="29"/>
      <c r="P24" s="12"/>
      <c r="Q24" s="29"/>
      <c r="R24" s="12"/>
      <c r="S24" s="29"/>
      <c r="T24" s="12"/>
      <c r="U24" s="29"/>
      <c r="V24" s="12"/>
      <c r="W24" s="29"/>
      <c r="X24" s="13"/>
      <c r="Y24" s="13"/>
    </row>
    <row r="25" spans="1:25" x14ac:dyDescent="0.2">
      <c r="A25" s="13"/>
      <c r="B25" s="28"/>
      <c r="C25" s="28"/>
      <c r="D25" s="12"/>
      <c r="E25" s="29"/>
      <c r="F25" s="12"/>
      <c r="G25" s="29"/>
      <c r="H25" s="12"/>
      <c r="I25" s="29"/>
      <c r="J25" s="12"/>
      <c r="K25" s="29"/>
      <c r="L25" s="12"/>
      <c r="M25" s="29"/>
      <c r="N25" s="13"/>
      <c r="O25" s="29"/>
      <c r="P25" s="12"/>
      <c r="Q25" s="29"/>
      <c r="R25" s="12"/>
      <c r="S25" s="29"/>
      <c r="T25" s="12"/>
      <c r="U25" s="29"/>
      <c r="V25" s="13"/>
      <c r="W25" s="29"/>
      <c r="X25" s="13"/>
      <c r="Y25" s="13"/>
    </row>
    <row r="26" spans="1:25" x14ac:dyDescent="0.2">
      <c r="A26" s="13"/>
      <c r="B26" s="31"/>
      <c r="C26" s="31"/>
      <c r="D26" s="12"/>
      <c r="E26" s="13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13"/>
      <c r="S26" s="13"/>
      <c r="T26" s="13"/>
      <c r="U26" s="13"/>
      <c r="V26" s="13"/>
      <c r="W26" s="13"/>
      <c r="X26" s="13"/>
      <c r="Y26" s="13"/>
    </row>
    <row r="27" spans="1:25" x14ac:dyDescent="0.2">
      <c r="A27" s="13"/>
      <c r="B27" s="28"/>
      <c r="C27" s="28"/>
      <c r="D27" s="12"/>
      <c r="E27" s="29"/>
      <c r="F27" s="12"/>
      <c r="G27" s="29"/>
      <c r="H27" s="12"/>
      <c r="I27" s="29"/>
      <c r="J27" s="12"/>
      <c r="K27" s="29"/>
      <c r="L27" s="12"/>
      <c r="M27" s="32"/>
      <c r="N27" s="12"/>
      <c r="O27" s="29"/>
      <c r="P27" s="12"/>
      <c r="Q27" s="29"/>
      <c r="R27" s="12"/>
      <c r="S27" s="29"/>
      <c r="T27" s="12"/>
      <c r="U27" s="29"/>
      <c r="V27" s="12"/>
      <c r="W27" s="29"/>
      <c r="X27" s="12"/>
      <c r="Y27" s="29"/>
    </row>
    <row r="28" spans="1:25" x14ac:dyDescent="0.2">
      <c r="A28" s="13"/>
      <c r="B28" s="28"/>
      <c r="C28" s="28"/>
      <c r="D28" s="12"/>
      <c r="E28" s="29"/>
      <c r="F28" s="12"/>
      <c r="G28" s="29"/>
      <c r="H28" s="12"/>
      <c r="I28" s="13"/>
      <c r="J28" s="12"/>
      <c r="K28" s="29"/>
      <c r="L28" s="12"/>
      <c r="M28" s="29"/>
      <c r="N28" s="12"/>
      <c r="O28" s="29"/>
      <c r="P28" s="12"/>
      <c r="Q28" s="29"/>
      <c r="R28" s="12"/>
      <c r="S28" s="29"/>
      <c r="T28" s="12"/>
      <c r="U28" s="29"/>
      <c r="V28" s="12"/>
      <c r="W28" s="29"/>
      <c r="X28" s="13"/>
      <c r="Y28" s="29"/>
    </row>
    <row r="29" spans="1:25" x14ac:dyDescent="0.2">
      <c r="A29" s="13"/>
      <c r="B29" s="28"/>
      <c r="C29" s="28"/>
      <c r="D29" s="12"/>
      <c r="E29" s="29"/>
      <c r="F29" s="12"/>
      <c r="G29" s="29"/>
      <c r="H29" s="13"/>
      <c r="I29" s="29"/>
      <c r="J29" s="13"/>
      <c r="K29" s="29"/>
      <c r="L29" s="13"/>
      <c r="M29" s="13"/>
      <c r="N29" s="13"/>
      <c r="O29" s="29"/>
      <c r="P29" s="12"/>
      <c r="Q29" s="29"/>
      <c r="R29" s="13"/>
      <c r="S29" s="29"/>
      <c r="T29" s="13"/>
      <c r="U29" s="29"/>
      <c r="V29" s="13"/>
      <c r="W29" s="29"/>
      <c r="X29" s="13"/>
      <c r="Y29" s="29"/>
    </row>
    <row r="30" spans="1:25" x14ac:dyDescent="0.2">
      <c r="A30" s="13"/>
      <c r="B30" s="28"/>
      <c r="C30" s="28"/>
      <c r="D30" s="12"/>
      <c r="E30" s="29"/>
      <c r="F30" s="12"/>
      <c r="G30" s="29"/>
      <c r="H30" s="12"/>
      <c r="I30" s="29"/>
      <c r="J30" s="12"/>
      <c r="K30" s="29"/>
      <c r="L30" s="12"/>
      <c r="M30" s="29"/>
      <c r="N30" s="12"/>
      <c r="O30" s="29"/>
      <c r="P30" s="12"/>
      <c r="Q30" s="29"/>
      <c r="R30" s="12"/>
      <c r="S30" s="29"/>
      <c r="T30" s="12"/>
      <c r="U30" s="29"/>
      <c r="V30" s="12"/>
      <c r="W30" s="29"/>
      <c r="X30" s="12"/>
      <c r="Y30" s="29"/>
    </row>
    <row r="31" spans="1:25" x14ac:dyDescent="0.2">
      <c r="A31" s="13"/>
      <c r="B31" s="28"/>
      <c r="C31" s="28"/>
      <c r="D31" s="12"/>
      <c r="E31" s="29"/>
      <c r="F31" s="12"/>
      <c r="G31" s="29"/>
      <c r="H31" s="12"/>
      <c r="I31" s="29"/>
      <c r="J31" s="12"/>
      <c r="K31" s="29"/>
      <c r="L31" s="12"/>
      <c r="M31" s="29"/>
      <c r="N31" s="12"/>
      <c r="O31" s="29"/>
      <c r="P31" s="12"/>
      <c r="Q31" s="29"/>
      <c r="R31" s="12"/>
      <c r="S31" s="29"/>
      <c r="T31" s="12"/>
      <c r="U31" s="29"/>
      <c r="V31" s="12"/>
      <c r="W31" s="29"/>
      <c r="X31" s="12"/>
      <c r="Y31" s="29"/>
    </row>
    <row r="32" spans="1:25" x14ac:dyDescent="0.2">
      <c r="A32" s="13"/>
      <c r="B32" s="31"/>
      <c r="C32" s="31"/>
      <c r="D32" s="12"/>
      <c r="E32" s="13"/>
      <c r="F32" s="12"/>
      <c r="G32" s="13"/>
      <c r="H32" s="12"/>
      <c r="I32" s="13"/>
      <c r="J32" s="12"/>
      <c r="K32" s="29"/>
      <c r="L32" s="12"/>
      <c r="M32" s="29"/>
      <c r="N32" s="12"/>
      <c r="O32" s="29"/>
      <c r="P32" s="12"/>
      <c r="Q32" s="29"/>
      <c r="R32" s="12"/>
      <c r="S32" s="29"/>
      <c r="T32" s="12"/>
      <c r="U32" s="29"/>
      <c r="V32" s="13"/>
      <c r="W32" s="29"/>
      <c r="X32" s="13"/>
      <c r="Y32" s="29"/>
    </row>
    <row r="33" spans="1:25" x14ac:dyDescent="0.2">
      <c r="A33" s="13"/>
      <c r="B33" s="31"/>
      <c r="C33" s="31"/>
      <c r="D33" s="12"/>
      <c r="E33" s="13"/>
      <c r="F33" s="12"/>
      <c r="G33" s="13"/>
      <c r="H33" s="13"/>
      <c r="I33" s="29"/>
      <c r="J33" s="12"/>
      <c r="K33" s="29"/>
      <c r="L33" s="12"/>
      <c r="M33" s="13"/>
      <c r="N33" s="13"/>
      <c r="O33" s="29"/>
      <c r="P33" s="12"/>
      <c r="Q33" s="29"/>
      <c r="R33" s="12"/>
      <c r="S33" s="29"/>
      <c r="T33" s="12"/>
      <c r="U33" s="29"/>
      <c r="V33" s="12"/>
      <c r="W33" s="29"/>
      <c r="X33" s="12"/>
      <c r="Y33" s="29"/>
    </row>
    <row r="34" spans="1:25" x14ac:dyDescent="0.2">
      <c r="A34" s="13"/>
      <c r="B34" s="28"/>
      <c r="C34" s="28"/>
      <c r="D34" s="12"/>
      <c r="E34" s="29"/>
      <c r="F34" s="12"/>
      <c r="G34" s="29"/>
      <c r="H34" s="12"/>
      <c r="I34" s="29"/>
      <c r="J34" s="12"/>
      <c r="K34" s="29"/>
      <c r="L34" s="13"/>
      <c r="M34" s="29"/>
      <c r="N34" s="12"/>
      <c r="O34" s="29"/>
      <c r="P34" s="12"/>
      <c r="Q34" s="29"/>
      <c r="R34" s="12"/>
      <c r="S34" s="29"/>
      <c r="T34" s="12"/>
      <c r="U34" s="29"/>
      <c r="V34" s="13"/>
      <c r="W34" s="29"/>
      <c r="X34" s="13"/>
      <c r="Y34" s="13"/>
    </row>
    <row r="35" spans="1:25" x14ac:dyDescent="0.2">
      <c r="A35" s="13"/>
      <c r="B35" s="28"/>
      <c r="C35" s="28"/>
      <c r="D35" s="12"/>
      <c r="E35" s="29"/>
      <c r="F35" s="12"/>
      <c r="G35" s="29"/>
      <c r="H35" s="12"/>
      <c r="I35" s="29"/>
      <c r="J35" s="12"/>
      <c r="K35" s="29"/>
      <c r="L35" s="12"/>
      <c r="M35" s="29"/>
      <c r="N35" s="12"/>
      <c r="O35" s="29"/>
      <c r="P35" s="12"/>
      <c r="Q35" s="29"/>
      <c r="R35" s="12"/>
      <c r="S35" s="29"/>
      <c r="T35" s="12"/>
      <c r="U35" s="29"/>
      <c r="V35" s="12"/>
      <c r="W35" s="29"/>
      <c r="X35" s="13"/>
      <c r="Y35" s="13"/>
    </row>
    <row r="36" spans="1:25" x14ac:dyDescent="0.2">
      <c r="A36" s="13"/>
      <c r="B36" s="31"/>
      <c r="C36" s="31"/>
      <c r="D36" s="12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2"/>
      <c r="Q36" s="13"/>
      <c r="R36" s="13"/>
      <c r="S36" s="13"/>
      <c r="T36" s="13"/>
      <c r="U36" s="13"/>
      <c r="V36" s="13"/>
      <c r="W36" s="13"/>
      <c r="X36" s="13"/>
      <c r="Y36" s="13"/>
    </row>
    <row r="37" spans="1:25" x14ac:dyDescent="0.2">
      <c r="A37" s="13"/>
      <c r="B37" s="28"/>
      <c r="C37" s="28"/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  <c r="R37" s="12"/>
      <c r="S37" s="29"/>
      <c r="T37" s="12"/>
      <c r="U37" s="29"/>
      <c r="V37" s="12"/>
      <c r="W37" s="29"/>
      <c r="X37" s="13"/>
      <c r="Y37" s="13"/>
    </row>
    <row r="38" spans="1:25" x14ac:dyDescent="0.2">
      <c r="A38" s="13"/>
      <c r="B38" s="28"/>
      <c r="C38" s="28"/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33"/>
      <c r="V38" s="12"/>
      <c r="W38" s="29"/>
      <c r="X38" s="13"/>
      <c r="Y38" s="13"/>
    </row>
    <row r="39" spans="1:25" x14ac:dyDescent="0.2">
      <c r="A39" s="13"/>
      <c r="B39" s="28"/>
      <c r="C39" s="28"/>
      <c r="D39" s="12"/>
      <c r="E39" s="29"/>
      <c r="F39" s="12"/>
      <c r="G39" s="29"/>
      <c r="H39" s="34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33"/>
      <c r="V39" s="12"/>
      <c r="W39" s="29"/>
      <c r="X39" s="13"/>
      <c r="Y39" s="29"/>
    </row>
    <row r="40" spans="1:25" x14ac:dyDescent="0.2">
      <c r="A40" s="13"/>
      <c r="B40" s="31"/>
      <c r="C40" s="31"/>
      <c r="D40" s="12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2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2">
      <c r="A41" s="13"/>
      <c r="B41" s="28"/>
      <c r="C41" s="28"/>
      <c r="D41" s="12"/>
      <c r="E41" s="29"/>
      <c r="F41" s="12"/>
      <c r="G41" s="29"/>
      <c r="H41" s="12"/>
      <c r="I41" s="29"/>
      <c r="J41" s="12"/>
      <c r="K41" s="29"/>
      <c r="L41" s="12"/>
      <c r="M41" s="29"/>
      <c r="N41" s="12"/>
      <c r="O41" s="29"/>
      <c r="P41" s="12"/>
      <c r="Q41" s="29"/>
      <c r="R41" s="12"/>
      <c r="S41" s="29"/>
      <c r="T41" s="12"/>
      <c r="U41" s="29"/>
      <c r="V41" s="12"/>
      <c r="W41" s="29"/>
      <c r="X41" s="13"/>
      <c r="Y41" s="13"/>
    </row>
    <row r="42" spans="1:25" x14ac:dyDescent="0.2">
      <c r="A42" s="13"/>
      <c r="B42" s="28"/>
      <c r="C42" s="28"/>
      <c r="D42" s="12"/>
      <c r="E42" s="29"/>
      <c r="F42" s="12"/>
      <c r="G42" s="29"/>
      <c r="H42" s="12"/>
      <c r="I42" s="29"/>
      <c r="J42" s="12"/>
      <c r="K42" s="29"/>
      <c r="L42" s="12"/>
      <c r="M42" s="29"/>
      <c r="N42" s="12"/>
      <c r="O42" s="29"/>
      <c r="P42" s="12"/>
      <c r="Q42" s="29"/>
      <c r="R42" s="12"/>
      <c r="S42" s="29"/>
      <c r="T42" s="12"/>
      <c r="U42" s="29"/>
      <c r="V42" s="12"/>
      <c r="W42" s="29"/>
      <c r="X42" s="13"/>
      <c r="Y42" s="13"/>
    </row>
    <row r="43" spans="1:25" x14ac:dyDescent="0.2">
      <c r="A43" s="13"/>
      <c r="B43" s="28"/>
      <c r="C43" s="28"/>
      <c r="D43" s="12"/>
      <c r="E43" s="29"/>
      <c r="F43" s="12"/>
      <c r="G43" s="29"/>
      <c r="H43" s="12"/>
      <c r="I43" s="29"/>
      <c r="J43" s="12"/>
      <c r="K43" s="29"/>
      <c r="L43" s="12"/>
      <c r="M43" s="13"/>
      <c r="N43" s="12"/>
      <c r="O43" s="29"/>
      <c r="P43" s="12"/>
      <c r="Q43" s="29"/>
      <c r="R43" s="12"/>
      <c r="S43" s="29"/>
      <c r="T43" s="12"/>
      <c r="U43" s="29"/>
      <c r="V43" s="12"/>
      <c r="W43" s="29"/>
      <c r="X43" s="12"/>
      <c r="Y43" s="29"/>
    </row>
    <row r="44" spans="1:25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2"/>
      <c r="Q44" s="13"/>
      <c r="R44" s="13"/>
      <c r="S44" s="13"/>
      <c r="T44" s="13"/>
      <c r="U44" s="13"/>
      <c r="V44" s="13"/>
      <c r="W44" s="13"/>
      <c r="X44" s="13"/>
      <c r="Y44" s="13"/>
    </row>
    <row r="45" spans="1:25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</sheetData>
  <pageMargins left="0.511811024" right="0.511811024" top="0.78740157499999996" bottom="0.78740157499999996" header="0.31496062000000002" footer="0.31496062000000002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M. Krahemer</dc:creator>
  <cp:lastModifiedBy>Karina M. Krahemer</cp:lastModifiedBy>
  <cp:lastPrinted>2021-12-02T14:42:41Z</cp:lastPrinted>
  <dcterms:created xsi:type="dcterms:W3CDTF">2021-02-17T17:06:54Z</dcterms:created>
  <dcterms:modified xsi:type="dcterms:W3CDTF">2022-01-04T16:16:29Z</dcterms:modified>
</cp:coreProperties>
</file>